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540" yWindow="-240" windowWidth="19440" windowHeight="13140"/>
  </bookViews>
  <sheets>
    <sheet name="Template" sheetId="1" r:id="rId1"/>
    <sheet name="Sample" sheetId="4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8" i="1" l="1"/>
  <c r="F22" i="1"/>
  <c r="F23" i="1"/>
  <c r="F24" i="1"/>
  <c r="F21" i="1"/>
  <c r="F15" i="1"/>
  <c r="F16" i="1"/>
  <c r="F17" i="1"/>
  <c r="F14" i="1"/>
  <c r="F8" i="1"/>
  <c r="F9" i="1"/>
  <c r="F10" i="1"/>
  <c r="F7" i="1"/>
  <c r="F3" i="1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72" i="4"/>
  <c r="F70" i="4"/>
  <c r="F54" i="4"/>
  <c r="F55" i="4"/>
  <c r="F56" i="4"/>
  <c r="F57" i="4"/>
  <c r="F58" i="4"/>
  <c r="F59" i="4"/>
  <c r="F60" i="4"/>
  <c r="G53" i="4"/>
  <c r="F64" i="4"/>
  <c r="F65" i="4"/>
  <c r="F66" i="4"/>
  <c r="G63" i="4"/>
  <c r="F49" i="4"/>
  <c r="F50" i="4"/>
  <c r="F51" i="4"/>
  <c r="F52" i="4"/>
  <c r="F48" i="4"/>
  <c r="F43" i="4"/>
  <c r="F44" i="4"/>
  <c r="F45" i="4"/>
  <c r="F46" i="4"/>
  <c r="F42" i="4"/>
  <c r="F36" i="4"/>
  <c r="F37" i="4"/>
  <c r="F38" i="4"/>
  <c r="F39" i="4"/>
  <c r="F40" i="4"/>
  <c r="F35" i="4"/>
  <c r="F33" i="4"/>
  <c r="F32" i="4"/>
  <c r="F27" i="4"/>
  <c r="F28" i="4"/>
  <c r="F29" i="4"/>
  <c r="F30" i="4"/>
  <c r="F26" i="4"/>
  <c r="F10" i="4"/>
  <c r="F11" i="4"/>
  <c r="F12" i="4"/>
  <c r="F13" i="4"/>
  <c r="F14" i="4"/>
  <c r="F9" i="4"/>
  <c r="F4" i="4"/>
  <c r="G6" i="4"/>
  <c r="F5" i="4"/>
  <c r="G25" i="4"/>
  <c r="G31" i="4"/>
  <c r="G34" i="4"/>
  <c r="G41" i="4"/>
  <c r="G47" i="4"/>
  <c r="G61" i="4"/>
  <c r="G67" i="4"/>
  <c r="G8" i="4"/>
  <c r="G17" i="4"/>
  <c r="G69" i="4"/>
  <c r="G71" i="4"/>
  <c r="G86" i="4"/>
  <c r="G87" i="4"/>
  <c r="G23" i="4"/>
  <c r="F16" i="4"/>
  <c r="G15" i="4"/>
  <c r="G6" i="1"/>
  <c r="F31" i="1"/>
  <c r="F30" i="1"/>
  <c r="F29" i="1"/>
  <c r="F36" i="1"/>
  <c r="F35" i="1"/>
  <c r="F34" i="1"/>
  <c r="F33" i="1"/>
  <c r="F41" i="1"/>
  <c r="F40" i="1"/>
  <c r="F39" i="1"/>
  <c r="F38" i="1"/>
  <c r="F48" i="1"/>
  <c r="F47" i="1"/>
  <c r="F46" i="1"/>
  <c r="F45" i="1"/>
  <c r="F53" i="1"/>
  <c r="F52" i="1"/>
  <c r="F51" i="1"/>
  <c r="F50" i="1"/>
  <c r="F58" i="1"/>
  <c r="F57" i="1"/>
  <c r="F56" i="1"/>
  <c r="F55" i="1"/>
  <c r="F65" i="1"/>
  <c r="F64" i="1"/>
  <c r="F63" i="1"/>
  <c r="F62" i="1"/>
  <c r="G61" i="1"/>
  <c r="G66" i="1"/>
  <c r="G20" i="1"/>
  <c r="G27" i="1"/>
  <c r="G32" i="1"/>
  <c r="G37" i="1"/>
  <c r="G42" i="1"/>
  <c r="G54" i="1"/>
  <c r="G49" i="1"/>
  <c r="G44" i="1"/>
  <c r="G13" i="1"/>
  <c r="G3" i="1"/>
  <c r="G4" i="1"/>
  <c r="G59" i="1"/>
  <c r="G18" i="1"/>
  <c r="G25" i="1"/>
  <c r="G11" i="1"/>
  <c r="G67" i="1"/>
</calcChain>
</file>

<file path=xl/comments1.xml><?xml version="1.0" encoding="utf-8"?>
<comments xmlns="http://schemas.openxmlformats.org/spreadsheetml/2006/main">
  <authors>
    <author>Frida P. Alvear</author>
    <author>Frida Alvear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SPACES Advisor:</t>
        </r>
        <r>
          <rPr>
            <sz val="9"/>
            <color indexed="81"/>
            <rFont val="Tahoma"/>
            <family val="2"/>
          </rPr>
          <t xml:space="preserve">
Formulas for the subtotals have been pre-calculated. 
Please </t>
        </r>
        <r>
          <rPr>
            <b/>
            <sz val="9"/>
            <color indexed="81"/>
            <rFont val="Tahoma"/>
            <family val="2"/>
          </rPr>
          <t>DELETE</t>
        </r>
        <r>
          <rPr>
            <sz val="9"/>
            <color indexed="81"/>
            <rFont val="Tahoma"/>
            <family val="2"/>
          </rPr>
          <t xml:space="preserve"> any line items that are you are not using from the detailed budget.
Please ensure that subtotals match their corresponding invoices (i.e. AV/Tech, Transportation, Food)</t>
        </r>
      </text>
    </comment>
    <comment ref="F1" authorId="1">
      <text>
        <r>
          <rPr>
            <b/>
            <sz val="9"/>
            <color indexed="81"/>
            <rFont val="Calibri"/>
            <family val="2"/>
          </rPr>
          <t>Frida Alvear:</t>
        </r>
        <r>
          <rPr>
            <sz val="9"/>
            <color indexed="81"/>
            <rFont val="Calibri"/>
            <family val="2"/>
          </rPr>
          <t xml:space="preserve">
Tax has been included if applicable to the line item</t>
        </r>
      </text>
    </comment>
  </commentList>
</comments>
</file>

<file path=xl/comments2.xml><?xml version="1.0" encoding="utf-8"?>
<comments xmlns="http://schemas.openxmlformats.org/spreadsheetml/2006/main">
  <authors>
    <author>Frida Alvear</author>
  </authors>
  <commentList>
    <comment ref="F1" authorId="0">
      <text>
        <r>
          <rPr>
            <b/>
            <sz val="9"/>
            <color indexed="81"/>
            <rFont val="Calibri"/>
            <family val="2"/>
          </rPr>
          <t>Frida Alvear:</t>
        </r>
        <r>
          <rPr>
            <sz val="9"/>
            <color indexed="81"/>
            <rFont val="Calibri"/>
            <family val="2"/>
          </rPr>
          <t xml:space="preserve">
Tax has been included if applicable to the line item</t>
        </r>
      </text>
    </comment>
  </commentList>
</comments>
</file>

<file path=xl/sharedStrings.xml><?xml version="1.0" encoding="utf-8"?>
<sst xmlns="http://schemas.openxmlformats.org/spreadsheetml/2006/main" count="174" uniqueCount="108">
  <si>
    <r>
      <t xml:space="preserve">Macoroni Salad </t>
    </r>
    <r>
      <rPr>
        <sz val="10"/>
        <color indexed="8"/>
        <rFont val="Calibri"/>
        <family val="2"/>
      </rPr>
      <t>(Full Tray)</t>
    </r>
    <phoneticPr fontId="6" type="noConversion"/>
  </si>
  <si>
    <r>
      <t>Garden Salad</t>
    </r>
    <r>
      <rPr>
        <sz val="10"/>
        <color indexed="8"/>
        <rFont val="Calibri"/>
        <family val="2"/>
      </rPr>
      <t xml:space="preserve"> (Full Tray)</t>
    </r>
    <phoneticPr fontId="6" type="noConversion"/>
  </si>
  <si>
    <r>
      <t>Lumpiang Shanghai</t>
    </r>
    <r>
      <rPr>
        <sz val="10"/>
        <color indexed="8"/>
        <rFont val="Calibri"/>
        <family val="2"/>
      </rPr>
      <t xml:space="preserve"> (100 pieces)</t>
    </r>
    <phoneticPr fontId="6" type="noConversion"/>
  </si>
  <si>
    <r>
      <t>Fried Vegetable Lumpia</t>
    </r>
    <r>
      <rPr>
        <sz val="10"/>
        <color indexed="8"/>
        <rFont val="Calibri"/>
        <family val="2"/>
      </rPr>
      <t xml:space="preserve"> (25 pieces)</t>
    </r>
    <phoneticPr fontId="6" type="noConversion"/>
  </si>
  <si>
    <r>
      <t>Shrimp Chowmein</t>
    </r>
    <r>
      <rPr>
        <sz val="10"/>
        <color indexed="8"/>
        <rFont val="Calibri"/>
        <family val="2"/>
      </rPr>
      <t xml:space="preserve"> (Half-tray)</t>
    </r>
    <phoneticPr fontId="6" type="noConversion"/>
  </si>
  <si>
    <r>
      <t>Vegetable Chowmein</t>
    </r>
    <r>
      <rPr>
        <sz val="10"/>
        <color indexed="8"/>
        <rFont val="Calibri"/>
        <family val="2"/>
      </rPr>
      <t xml:space="preserve"> (Half-tray)</t>
    </r>
    <phoneticPr fontId="6" type="noConversion"/>
  </si>
  <si>
    <r>
      <t>Shrimp Fried Rice</t>
    </r>
    <r>
      <rPr>
        <sz val="10"/>
        <color indexed="8"/>
        <rFont val="Calibri"/>
        <family val="2"/>
      </rPr>
      <t xml:space="preserve"> (Half-tray)</t>
    </r>
    <phoneticPr fontId="6" type="noConversion"/>
  </si>
  <si>
    <r>
      <t>Vegetable Fried Rice</t>
    </r>
    <r>
      <rPr>
        <sz val="10"/>
        <color indexed="8"/>
        <rFont val="Calibri"/>
        <family val="2"/>
      </rPr>
      <t xml:space="preserve"> (Half-tray)</t>
    </r>
    <phoneticPr fontId="6" type="noConversion"/>
  </si>
  <si>
    <r>
      <t xml:space="preserve">Salt &amp; Pepper Cicken Wings </t>
    </r>
    <r>
      <rPr>
        <sz val="10"/>
        <color indexed="8"/>
        <rFont val="Calibri"/>
        <family val="2"/>
      </rPr>
      <t>(Full Tray)</t>
    </r>
    <phoneticPr fontId="6" type="noConversion"/>
  </si>
  <si>
    <r>
      <t>Cookies</t>
    </r>
    <r>
      <rPr>
        <sz val="10"/>
        <color indexed="8"/>
        <rFont val="Calibri"/>
        <family val="2"/>
      </rPr>
      <t xml:space="preserve"> (12 pk)</t>
    </r>
    <phoneticPr fontId="6" type="noConversion"/>
  </si>
  <si>
    <r>
      <t>Caprisun</t>
    </r>
    <r>
      <rPr>
        <sz val="10"/>
        <color indexed="8"/>
        <rFont val="Calibri"/>
        <family val="2"/>
      </rPr>
      <t xml:space="preserve"> (10 pk)</t>
    </r>
    <phoneticPr fontId="6" type="noConversion"/>
  </si>
  <si>
    <r>
      <t>Popcorn</t>
    </r>
    <r>
      <rPr>
        <sz val="10"/>
        <color indexed="8"/>
        <rFont val="Calibri"/>
        <family val="2"/>
      </rPr>
      <t xml:space="preserve"> (48 pk)</t>
    </r>
    <phoneticPr fontId="6" type="noConversion"/>
  </si>
  <si>
    <r>
      <t>Granola Bars</t>
    </r>
    <r>
      <rPr>
        <sz val="10"/>
        <color indexed="8"/>
        <rFont val="Calibri"/>
        <family val="2"/>
      </rPr>
      <t xml:space="preserve"> (50 ok)</t>
    </r>
    <phoneticPr fontId="6" type="noConversion"/>
  </si>
  <si>
    <r>
      <t>Cup of Noodles</t>
    </r>
    <r>
      <rPr>
        <sz val="10"/>
        <color indexed="8"/>
        <rFont val="Calibri"/>
        <family val="2"/>
      </rPr>
      <t xml:space="preserve"> (12 pk)</t>
    </r>
    <phoneticPr fontId="6" type="noConversion"/>
  </si>
  <si>
    <r>
      <t>Chips (</t>
    </r>
    <r>
      <rPr>
        <sz val="10"/>
        <color indexed="8"/>
        <rFont val="Calibri"/>
        <family val="2"/>
      </rPr>
      <t>50 pk)</t>
    </r>
    <phoneticPr fontId="6" type="noConversion"/>
  </si>
  <si>
    <t>Screen Set-up Fee</t>
    <phoneticPr fontId="6" type="noConversion"/>
  </si>
  <si>
    <t>5"x8" Perforated Pads (12 pack)</t>
  </si>
  <si>
    <t>Pocket Folders (25 pack)</t>
  </si>
  <si>
    <t>Blue Tape (4 pack)</t>
  </si>
  <si>
    <t>Large Post-it Pads (2 pack)</t>
  </si>
  <si>
    <t>Amplified Speaker</t>
  </si>
  <si>
    <t>$1.75 per qh</t>
  </si>
  <si>
    <t>Ipod Cable</t>
  </si>
  <si>
    <t xml:space="preserve">$0.00 per qh </t>
  </si>
  <si>
    <t xml:space="preserve">$1.50 per qh </t>
  </si>
  <si>
    <t>Speaker</t>
  </si>
  <si>
    <t>MEDIA SERVICES</t>
  </si>
  <si>
    <t>Hi-Liters</t>
  </si>
  <si>
    <t>Tissue (5 pack)</t>
  </si>
  <si>
    <t>Sharpies (12 pack)</t>
  </si>
  <si>
    <t>Expo Colored Dry Erase Markers (4 pack)</t>
  </si>
  <si>
    <t>Expo Black Dry Erase Markers (12 pack)</t>
  </si>
  <si>
    <t>Nametag Holders (50 pack)</t>
  </si>
  <si>
    <t>Expo Eraser</t>
  </si>
  <si>
    <t>Colored Dots</t>
    <phoneticPr fontId="6" type="noConversion"/>
  </si>
  <si>
    <t>Materials</t>
    <phoneticPr fontId="6" type="noConversion"/>
  </si>
  <si>
    <t>AV/Technical</t>
    <phoneticPr fontId="6" type="noConversion"/>
  </si>
  <si>
    <t>VENDOR</t>
    <phoneticPr fontId="6" type="noConversion"/>
  </si>
  <si>
    <t>Line Item 1</t>
  </si>
  <si>
    <t>Line Item 2</t>
  </si>
  <si>
    <t>Line Item 2</t>
    <phoneticPr fontId="6" type="noConversion"/>
  </si>
  <si>
    <t>Line Item 3</t>
  </si>
  <si>
    <t>Line Item 3</t>
    <phoneticPr fontId="6" type="noConversion"/>
  </si>
  <si>
    <t>Line Item 4</t>
  </si>
  <si>
    <t>Line Item 4</t>
    <phoneticPr fontId="6" type="noConversion"/>
  </si>
  <si>
    <t>CONTRACT 1</t>
    <phoneticPr fontId="6" type="noConversion"/>
  </si>
  <si>
    <t>Line Item 1</t>
    <phoneticPr fontId="6" type="noConversion"/>
  </si>
  <si>
    <t>Meal</t>
    <phoneticPr fontId="6" type="noConversion"/>
  </si>
  <si>
    <t>VENDOR 1</t>
    <phoneticPr fontId="6" type="noConversion"/>
  </si>
  <si>
    <t>VENDOR 2</t>
    <phoneticPr fontId="6" type="noConversion"/>
  </si>
  <si>
    <t>VENDOR 3</t>
    <phoneticPr fontId="6" type="noConversion"/>
  </si>
  <si>
    <t>Quesadillas* - 10 pieces</t>
  </si>
  <si>
    <t>Carne Asada Tacos (w/Tortilla) - 20 servings</t>
  </si>
  <si>
    <t>Pollo Asada Tacos (w/Tortilla) - 20 servings</t>
  </si>
  <si>
    <t>Chips &amp; Salsa</t>
  </si>
  <si>
    <t>Closing Banquet</t>
  </si>
  <si>
    <t>Snacks</t>
  </si>
  <si>
    <t>Item</t>
  </si>
  <si>
    <t>Subtotal</t>
  </si>
  <si>
    <t>Contracts</t>
  </si>
  <si>
    <t>Total</t>
  </si>
  <si>
    <t>L &amp; L</t>
  </si>
  <si>
    <t>Rice</t>
  </si>
  <si>
    <t>Beans</t>
  </si>
  <si>
    <t>2-Liter Soda</t>
  </si>
  <si>
    <t>Water (Gallon)</t>
  </si>
  <si>
    <t>Napkins</t>
  </si>
  <si>
    <t>Spoon/Forks</t>
  </si>
  <si>
    <t>Cups</t>
  </si>
  <si>
    <t>SMART &amp; FINAL</t>
  </si>
  <si>
    <t>VALLARTA</t>
  </si>
  <si>
    <t>Chairs</t>
  </si>
  <si>
    <t>Round Tables - 60"</t>
  </si>
  <si>
    <t>Trash Cans</t>
  </si>
  <si>
    <t>Delivery Charge</t>
  </si>
  <si>
    <t>Food</t>
  </si>
  <si>
    <t>Dance</t>
  </si>
  <si>
    <t>Courtyard &amp; Dining Room Rental</t>
  </si>
  <si>
    <t>FACILITIES MANAGEMENT</t>
  </si>
  <si>
    <t>INTERNATIONAL CENTER</t>
  </si>
  <si>
    <t>Recycle Bin</t>
  </si>
  <si>
    <t>Rectangular Tables - 8' x 30"</t>
  </si>
  <si>
    <t>STAPLES</t>
  </si>
  <si>
    <t>MARKTPLACE</t>
  </si>
  <si>
    <t>Pencil Holders</t>
  </si>
  <si>
    <t>Construction Paper</t>
  </si>
  <si>
    <t>Elmer's Glue</t>
  </si>
  <si>
    <t>T-shirts</t>
  </si>
  <si>
    <t>LA JOLLA DESIGN</t>
  </si>
  <si>
    <t>Facility Rental</t>
  </si>
  <si>
    <t>FILIPINO DESSERTS</t>
  </si>
  <si>
    <t>ROYAL MANDARIN</t>
  </si>
  <si>
    <t>Student T-shirts</t>
    <phoneticPr fontId="6" type="noConversion"/>
  </si>
  <si>
    <t>Staff &amp; Volunteer T-shirts</t>
    <phoneticPr fontId="6" type="noConversion"/>
  </si>
  <si>
    <t>Tax = 8%</t>
    <phoneticPr fontId="6" type="noConversion"/>
  </si>
  <si>
    <t>Tax = 8%</t>
    <phoneticPr fontId="6" type="noConversion"/>
  </si>
  <si>
    <t>Cost per Item</t>
    <phoneticPr fontId="6" type="noConversion"/>
  </si>
  <si>
    <t>Quantity</t>
    <phoneticPr fontId="6" type="noConversion"/>
  </si>
  <si>
    <t>Subtotal (w/tax)</t>
    <phoneticPr fontId="6" type="noConversion"/>
  </si>
  <si>
    <t>Misc</t>
    <phoneticPr fontId="6" type="noConversion"/>
  </si>
  <si>
    <t>Transportation</t>
    <phoneticPr fontId="6" type="noConversion"/>
  </si>
  <si>
    <t>UEO Processing Fee</t>
    <phoneticPr fontId="6" type="noConversion"/>
  </si>
  <si>
    <t>DJ</t>
    <phoneticPr fontId="6" type="noConversion"/>
  </si>
  <si>
    <t>DJ (2 hours)</t>
    <phoneticPr fontId="6" type="noConversion"/>
  </si>
  <si>
    <r>
      <t>Katsu</t>
    </r>
    <r>
      <rPr>
        <sz val="10"/>
        <color indexed="8"/>
        <rFont val="Calibri"/>
        <family val="2"/>
      </rPr>
      <t xml:space="preserve"> (Full Tray)</t>
    </r>
    <phoneticPr fontId="6" type="noConversion"/>
  </si>
  <si>
    <r>
      <t>BBQ Beef</t>
    </r>
    <r>
      <rPr>
        <sz val="10"/>
        <color indexed="8"/>
        <rFont val="Calibri"/>
        <family val="2"/>
      </rPr>
      <t xml:space="preserve"> (Full Tray)</t>
    </r>
    <phoneticPr fontId="6" type="noConversion"/>
  </si>
  <si>
    <r>
      <t>BBQ Chicken</t>
    </r>
    <r>
      <rPr>
        <sz val="10"/>
        <color indexed="8"/>
        <rFont val="Calibri"/>
        <family val="2"/>
      </rPr>
      <t xml:space="preserve"> (Full Tray)</t>
    </r>
    <phoneticPr fontId="6" type="noConversion"/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</si>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</sst>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</fills>
  <borders count="1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n">
        <color rgb="FF000000"/>
      </right>
      <top style="medium">
        <color indexed="64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3" xfId="0" applyFont="1" applyBorder="1" applyAlignment="1"/>
    <xf numFmtId="0" fontId="3" fillId="0" borderId="0" xfId="0" applyFont="1"/>
    <xf numFmtId="0" fontId="3" fillId="0" borderId="4" xfId="0" applyFont="1" applyBorder="1" applyAlignment="1"/>
    <xf numFmtId="0" fontId="3" fillId="0" borderId="3" xfId="0" applyFont="1" applyBorder="1"/>
    <xf numFmtId="0" fontId="3" fillId="0" borderId="0" xfId="0" applyFont="1" applyAlignment="1"/>
    <xf numFmtId="164" fontId="3" fillId="0" borderId="0" xfId="1" applyNumberFormat="1" applyFont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2" fillId="0" borderId="10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5" xfId="0" applyFont="1" applyBorder="1"/>
    <xf numFmtId="0" fontId="2" fillId="0" borderId="17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8" xfId="0" applyFont="1" applyBorder="1" applyAlignment="1"/>
    <xf numFmtId="0" fontId="3" fillId="0" borderId="39" xfId="0" applyFont="1" applyBorder="1" applyAlignment="1"/>
    <xf numFmtId="0" fontId="2" fillId="0" borderId="18" xfId="0" applyFont="1" applyBorder="1" applyAlignment="1"/>
    <xf numFmtId="0" fontId="2" fillId="0" borderId="45" xfId="0" applyFont="1" applyBorder="1" applyAlignment="1"/>
    <xf numFmtId="0" fontId="2" fillId="0" borderId="46" xfId="0" applyFont="1" applyBorder="1" applyAlignment="1"/>
    <xf numFmtId="164" fontId="5" fillId="2" borderId="52" xfId="1" applyNumberFormat="1" applyFont="1" applyFill="1" applyBorder="1" applyAlignment="1"/>
    <xf numFmtId="0" fontId="2" fillId="0" borderId="55" xfId="0" applyFont="1" applyBorder="1" applyAlignment="1"/>
    <xf numFmtId="0" fontId="3" fillId="0" borderId="17" xfId="0" applyFont="1" applyBorder="1" applyAlignment="1"/>
    <xf numFmtId="164" fontId="3" fillId="0" borderId="56" xfId="1" applyNumberFormat="1" applyFont="1" applyBorder="1" applyAlignment="1"/>
    <xf numFmtId="164" fontId="3" fillId="0" borderId="57" xfId="1" applyNumberFormat="1" applyFont="1" applyBorder="1" applyAlignment="1"/>
    <xf numFmtId="164" fontId="3" fillId="0" borderId="57" xfId="1" applyNumberFormat="1" applyFont="1" applyBorder="1"/>
    <xf numFmtId="0" fontId="3" fillId="0" borderId="18" xfId="0" applyFont="1" applyBorder="1" applyAlignment="1"/>
    <xf numFmtId="0" fontId="2" fillId="0" borderId="58" xfId="0" applyFont="1" applyBorder="1" applyAlignment="1"/>
    <xf numFmtId="164" fontId="4" fillId="0" borderId="59" xfId="1" applyNumberFormat="1" applyFont="1" applyBorder="1" applyAlignment="1"/>
    <xf numFmtId="164" fontId="3" fillId="0" borderId="61" xfId="1" applyNumberFormat="1" applyFont="1" applyBorder="1" applyAlignment="1"/>
    <xf numFmtId="164" fontId="3" fillId="0" borderId="62" xfId="1" applyNumberFormat="1" applyFont="1" applyBorder="1" applyAlignment="1"/>
    <xf numFmtId="164" fontId="3" fillId="0" borderId="66" xfId="1" applyNumberFormat="1" applyFont="1" applyBorder="1" applyAlignment="1"/>
    <xf numFmtId="0" fontId="2" fillId="0" borderId="67" xfId="0" applyFont="1" applyBorder="1" applyAlignment="1"/>
    <xf numFmtId="0" fontId="3" fillId="0" borderId="58" xfId="0" applyFont="1" applyBorder="1" applyAlignment="1"/>
    <xf numFmtId="164" fontId="3" fillId="0" borderId="61" xfId="1" applyNumberFormat="1" applyFont="1" applyBorder="1" applyAlignment="1">
      <alignment horizontal="right"/>
    </xf>
    <xf numFmtId="164" fontId="3" fillId="0" borderId="71" xfId="1" applyNumberFormat="1" applyFont="1" applyBorder="1" applyAlignment="1"/>
    <xf numFmtId="164" fontId="3" fillId="0" borderId="72" xfId="1" applyNumberFormat="1" applyFont="1" applyBorder="1" applyAlignment="1"/>
    <xf numFmtId="164" fontId="3" fillId="0" borderId="36" xfId="0" applyNumberFormat="1" applyFont="1" applyBorder="1" applyAlignment="1">
      <alignment horizontal="right"/>
    </xf>
    <xf numFmtId="164" fontId="3" fillId="0" borderId="37" xfId="1" applyNumberFormat="1" applyFont="1" applyBorder="1" applyAlignment="1">
      <alignment horizontal="right"/>
    </xf>
    <xf numFmtId="164" fontId="3" fillId="0" borderId="68" xfId="1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69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75" xfId="1" applyNumberFormat="1" applyFont="1" applyBorder="1" applyAlignment="1">
      <alignment horizontal="right"/>
    </xf>
    <xf numFmtId="164" fontId="3" fillId="0" borderId="76" xfId="1" applyNumberFormat="1" applyFont="1" applyBorder="1" applyAlignment="1">
      <alignment horizontal="right"/>
    </xf>
    <xf numFmtId="164" fontId="3" fillId="0" borderId="77" xfId="1" applyNumberFormat="1" applyFont="1" applyBorder="1" applyAlignment="1">
      <alignment horizontal="right"/>
    </xf>
    <xf numFmtId="164" fontId="4" fillId="0" borderId="66" xfId="1" applyNumberFormat="1" applyFont="1" applyBorder="1" applyAlignment="1"/>
    <xf numFmtId="164" fontId="3" fillId="0" borderId="82" xfId="1" applyNumberFormat="1" applyFont="1" applyBorder="1" applyAlignment="1"/>
    <xf numFmtId="164" fontId="3" fillId="0" borderId="83" xfId="1" applyNumberFormat="1" applyFont="1" applyBorder="1" applyAlignment="1">
      <alignment horizontal="right"/>
    </xf>
    <xf numFmtId="0" fontId="3" fillId="0" borderId="84" xfId="0" applyFont="1" applyBorder="1" applyAlignment="1"/>
    <xf numFmtId="164" fontId="3" fillId="0" borderId="85" xfId="0" applyNumberFormat="1" applyFont="1" applyBorder="1" applyAlignment="1">
      <alignment horizontal="right"/>
    </xf>
    <xf numFmtId="8" fontId="3" fillId="0" borderId="73" xfId="0" applyNumberFormat="1" applyFont="1" applyBorder="1"/>
    <xf numFmtId="8" fontId="3" fillId="0" borderId="86" xfId="1" applyNumberFormat="1" applyFont="1" applyBorder="1" applyAlignment="1"/>
    <xf numFmtId="6" fontId="3" fillId="0" borderId="87" xfId="1" applyNumberFormat="1" applyFont="1" applyBorder="1" applyAlignment="1"/>
    <xf numFmtId="8" fontId="3" fillId="0" borderId="88" xfId="0" applyNumberFormat="1" applyFont="1" applyBorder="1"/>
    <xf numFmtId="6" fontId="3" fillId="0" borderId="89" xfId="1" applyNumberFormat="1" applyFont="1" applyBorder="1" applyAlignment="1"/>
    <xf numFmtId="164" fontId="3" fillId="0" borderId="70" xfId="0" applyNumberFormat="1" applyFont="1" applyBorder="1"/>
    <xf numFmtId="0" fontId="3" fillId="0" borderId="90" xfId="0" applyFont="1" applyBorder="1" applyAlignment="1"/>
    <xf numFmtId="0" fontId="3" fillId="0" borderId="4" xfId="0" applyFont="1" applyBorder="1"/>
    <xf numFmtId="164" fontId="3" fillId="0" borderId="82" xfId="1" applyNumberFormat="1" applyFont="1" applyBorder="1"/>
    <xf numFmtId="0" fontId="2" fillId="0" borderId="91" xfId="0" applyFont="1" applyBorder="1" applyAlignment="1"/>
    <xf numFmtId="164" fontId="3" fillId="0" borderId="92" xfId="1" applyNumberFormat="1" applyFont="1" applyBorder="1" applyAlignment="1"/>
    <xf numFmtId="8" fontId="3" fillId="0" borderId="96" xfId="1" applyNumberFormat="1" applyFont="1" applyBorder="1" applyAlignment="1"/>
    <xf numFmtId="8" fontId="3" fillId="0" borderId="97" xfId="1" applyNumberFormat="1" applyFont="1" applyBorder="1" applyAlignment="1"/>
    <xf numFmtId="164" fontId="3" fillId="0" borderId="30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74" xfId="0" applyNumberFormat="1" applyFont="1" applyBorder="1" applyAlignment="1">
      <alignment horizontal="right"/>
    </xf>
    <xf numFmtId="0" fontId="8" fillId="0" borderId="49" xfId="0" applyFont="1" applyBorder="1" applyAlignment="1"/>
    <xf numFmtId="164" fontId="4" fillId="0" borderId="107" xfId="1" applyNumberFormat="1" applyFont="1" applyBorder="1" applyAlignment="1"/>
    <xf numFmtId="0" fontId="2" fillId="0" borderId="113" xfId="0" applyFont="1" applyBorder="1" applyAlignment="1"/>
    <xf numFmtId="8" fontId="3" fillId="0" borderId="117" xfId="1" applyNumberFormat="1" applyFont="1" applyBorder="1" applyAlignment="1"/>
    <xf numFmtId="0" fontId="2" fillId="0" borderId="98" xfId="0" applyFont="1" applyBorder="1" applyAlignment="1"/>
    <xf numFmtId="0" fontId="3" fillId="0" borderId="99" xfId="0" applyFont="1" applyBorder="1" applyAlignment="1"/>
    <xf numFmtId="0" fontId="3" fillId="0" borderId="100" xfId="0" applyFont="1" applyBorder="1" applyAlignment="1"/>
    <xf numFmtId="164" fontId="3" fillId="0" borderId="102" xfId="0" applyNumberFormat="1" applyFont="1" applyBorder="1" applyAlignment="1">
      <alignment horizontal="right"/>
    </xf>
    <xf numFmtId="8" fontId="3" fillId="0" borderId="103" xfId="0" applyNumberFormat="1" applyFont="1" applyBorder="1"/>
    <xf numFmtId="164" fontId="9" fillId="2" borderId="51" xfId="1" applyNumberFormat="1" applyFont="1" applyFill="1" applyBorder="1" applyAlignment="1">
      <alignment horizontal="left"/>
    </xf>
    <xf numFmtId="0" fontId="8" fillId="0" borderId="39" xfId="0" applyFont="1" applyBorder="1" applyAlignment="1"/>
    <xf numFmtId="0" fontId="8" fillId="0" borderId="3" xfId="0" applyFont="1" applyBorder="1" applyAlignment="1"/>
    <xf numFmtId="0" fontId="8" fillId="0" borderId="19" xfId="0" applyFont="1" applyBorder="1" applyAlignment="1"/>
    <xf numFmtId="164" fontId="8" fillId="0" borderId="125" xfId="0" applyNumberFormat="1" applyFont="1" applyBorder="1"/>
    <xf numFmtId="0" fontId="7" fillId="0" borderId="126" xfId="0" applyFont="1" applyBorder="1"/>
    <xf numFmtId="0" fontId="8" fillId="0" borderId="127" xfId="0" applyFont="1" applyBorder="1"/>
    <xf numFmtId="0" fontId="8" fillId="0" borderId="128" xfId="0" applyFont="1" applyBorder="1"/>
    <xf numFmtId="8" fontId="8" fillId="0" borderId="130" xfId="0" applyNumberFormat="1" applyFont="1" applyBorder="1"/>
    <xf numFmtId="0" fontId="7" fillId="0" borderId="118" xfId="0" applyFont="1" applyBorder="1"/>
    <xf numFmtId="0" fontId="8" fillId="0" borderId="119" xfId="0" applyFont="1" applyBorder="1"/>
    <xf numFmtId="0" fontId="8" fillId="0" borderId="120" xfId="0" applyFont="1" applyBorder="1"/>
    <xf numFmtId="8" fontId="8" fillId="0" borderId="122" xfId="0" applyNumberFormat="1" applyFont="1" applyBorder="1"/>
    <xf numFmtId="0" fontId="8" fillId="0" borderId="118" xfId="0" applyFont="1" applyBorder="1"/>
    <xf numFmtId="0" fontId="8" fillId="0" borderId="123" xfId="0" applyFont="1" applyBorder="1"/>
    <xf numFmtId="0" fontId="8" fillId="0" borderId="135" xfId="0" applyFont="1" applyBorder="1"/>
    <xf numFmtId="0" fontId="8" fillId="0" borderId="134" xfId="0" applyFont="1" applyBorder="1"/>
    <xf numFmtId="8" fontId="8" fillId="0" borderId="136" xfId="0" applyNumberFormat="1" applyFont="1" applyBorder="1"/>
    <xf numFmtId="164" fontId="9" fillId="2" borderId="132" xfId="1" applyNumberFormat="1" applyFont="1" applyFill="1" applyBorder="1" applyAlignment="1">
      <alignment horizontal="left"/>
    </xf>
    <xf numFmtId="164" fontId="9" fillId="2" borderId="41" xfId="0" applyNumberFormat="1" applyFont="1" applyFill="1" applyBorder="1" applyAlignment="1">
      <alignment horizontal="right"/>
    </xf>
    <xf numFmtId="164" fontId="4" fillId="0" borderId="66" xfId="1" applyNumberFormat="1" applyFont="1" applyBorder="1" applyAlignment="1"/>
    <xf numFmtId="164" fontId="8" fillId="0" borderId="138" xfId="0" applyNumberFormat="1" applyFont="1" applyBorder="1"/>
    <xf numFmtId="0" fontId="8" fillId="0" borderId="114" xfId="0" applyFont="1" applyBorder="1"/>
    <xf numFmtId="0" fontId="8" fillId="0" borderId="126" xfId="0" applyFont="1" applyBorder="1"/>
    <xf numFmtId="0" fontId="8" fillId="0" borderId="98" xfId="0" applyFont="1" applyBorder="1"/>
    <xf numFmtId="0" fontId="8" fillId="0" borderId="139" xfId="0" applyFont="1" applyBorder="1"/>
    <xf numFmtId="8" fontId="8" fillId="0" borderId="141" xfId="0" applyNumberFormat="1" applyFont="1" applyBorder="1"/>
    <xf numFmtId="0" fontId="5" fillId="4" borderId="102" xfId="0" applyFont="1" applyFill="1" applyBorder="1" applyAlignment="1"/>
    <xf numFmtId="164" fontId="5" fillId="4" borderId="102" xfId="0" applyNumberFormat="1" applyFont="1" applyFill="1" applyBorder="1" applyAlignment="1">
      <alignment horizontal="right"/>
    </xf>
    <xf numFmtId="164" fontId="5" fillId="4" borderId="103" xfId="1" applyNumberFormat="1" applyFont="1" applyFill="1" applyBorder="1" applyAlignment="1"/>
    <xf numFmtId="44" fontId="3" fillId="0" borderId="16" xfId="1" applyFont="1" applyBorder="1" applyAlignment="1">
      <alignment horizontal="left"/>
    </xf>
    <xf numFmtId="0" fontId="8" fillId="0" borderId="4" xfId="0" applyFont="1" applyBorder="1" applyAlignment="1"/>
    <xf numFmtId="8" fontId="4" fillId="0" borderId="66" xfId="1" applyNumberFormat="1" applyFont="1" applyBorder="1" applyAlignment="1"/>
    <xf numFmtId="164" fontId="3" fillId="0" borderId="40" xfId="1" applyNumberFormat="1" applyFont="1" applyBorder="1" applyAlignment="1">
      <alignment horizontal="left"/>
    </xf>
    <xf numFmtId="164" fontId="3" fillId="0" borderId="37" xfId="1" applyNumberFormat="1" applyFont="1" applyBorder="1" applyAlignment="1">
      <alignment horizontal="left"/>
    </xf>
    <xf numFmtId="164" fontId="3" fillId="0" borderId="40" xfId="1" applyNumberFormat="1" applyFont="1" applyBorder="1" applyAlignment="1">
      <alignment horizontal="left"/>
    </xf>
    <xf numFmtId="164" fontId="3" fillId="0" borderId="37" xfId="1" applyNumberFormat="1" applyFont="1" applyBorder="1" applyAlignment="1">
      <alignment horizontal="left"/>
    </xf>
    <xf numFmtId="164" fontId="3" fillId="0" borderId="145" xfId="1" applyNumberFormat="1" applyFont="1" applyBorder="1" applyAlignment="1"/>
    <xf numFmtId="164" fontId="3" fillId="0" borderId="39" xfId="1" applyNumberFormat="1" applyFont="1" applyBorder="1" applyAlignment="1"/>
    <xf numFmtId="164" fontId="3" fillId="0" borderId="121" xfId="1" applyNumberFormat="1" applyFont="1" applyBorder="1" applyAlignment="1"/>
    <xf numFmtId="164" fontId="3" fillId="0" borderId="131" xfId="1" applyNumberFormat="1" applyFont="1" applyBorder="1" applyAlignment="1"/>
    <xf numFmtId="164" fontId="3" fillId="0" borderId="148" xfId="1" applyNumberFormat="1" applyFont="1" applyBorder="1" applyAlignment="1">
      <alignment horizontal="right"/>
    </xf>
    <xf numFmtId="164" fontId="3" fillId="0" borderId="151" xfId="1" applyNumberFormat="1" applyFont="1" applyBorder="1" applyAlignment="1">
      <alignment horizontal="right"/>
    </xf>
    <xf numFmtId="164" fontId="3" fillId="0" borderId="140" xfId="1" applyNumberFormat="1" applyFont="1" applyBorder="1" applyAlignment="1">
      <alignment horizontal="right"/>
    </xf>
    <xf numFmtId="1" fontId="3" fillId="0" borderId="150" xfId="1" applyNumberFormat="1" applyFont="1" applyBorder="1" applyAlignment="1">
      <alignment horizontal="center"/>
    </xf>
    <xf numFmtId="1" fontId="3" fillId="0" borderId="34" xfId="1" applyNumberFormat="1" applyFont="1" applyBorder="1" applyAlignment="1">
      <alignment horizontal="center"/>
    </xf>
    <xf numFmtId="1" fontId="3" fillId="0" borderId="33" xfId="1" applyNumberFormat="1" applyFont="1" applyBorder="1" applyAlignment="1">
      <alignment horizontal="center"/>
    </xf>
    <xf numFmtId="2" fontId="3" fillId="0" borderId="133" xfId="1" applyNumberFormat="1" applyFont="1" applyBorder="1" applyAlignment="1">
      <alignment horizontal="center"/>
    </xf>
    <xf numFmtId="2" fontId="3" fillId="0" borderId="37" xfId="1" applyNumberFormat="1" applyFont="1" applyBorder="1" applyAlignment="1">
      <alignment horizontal="center"/>
    </xf>
    <xf numFmtId="2" fontId="3" fillId="0" borderId="133" xfId="1" applyNumberFormat="1" applyFont="1" applyBorder="1" applyAlignment="1">
      <alignment horizontal="center"/>
    </xf>
    <xf numFmtId="2" fontId="3" fillId="0" borderId="37" xfId="1" applyNumberFormat="1" applyFont="1" applyBorder="1" applyAlignment="1">
      <alignment horizontal="center"/>
    </xf>
    <xf numFmtId="2" fontId="3" fillId="0" borderId="111" xfId="1" applyNumberFormat="1" applyFont="1" applyBorder="1" applyAlignment="1">
      <alignment horizontal="center"/>
    </xf>
    <xf numFmtId="164" fontId="3" fillId="0" borderId="3" xfId="0" applyNumberFormat="1" applyFont="1" applyBorder="1" applyAlignment="1"/>
    <xf numFmtId="164" fontId="3" fillId="0" borderId="7" xfId="0" applyNumberFormat="1" applyFont="1" applyBorder="1" applyAlignment="1"/>
    <xf numFmtId="8" fontId="3" fillId="0" borderId="146" xfId="1" applyNumberFormat="1" applyFont="1" applyBorder="1" applyAlignment="1"/>
    <xf numFmtId="1" fontId="3" fillId="0" borderId="129" xfId="1" applyNumberFormat="1" applyFont="1" applyBorder="1" applyAlignment="1">
      <alignment horizontal="center"/>
    </xf>
    <xf numFmtId="1" fontId="3" fillId="0" borderId="147" xfId="1" applyNumberFormat="1" applyFont="1" applyBorder="1" applyAlignment="1">
      <alignment horizontal="center"/>
    </xf>
    <xf numFmtId="1" fontId="3" fillId="0" borderId="121" xfId="1" applyNumberFormat="1" applyFont="1" applyBorder="1" applyAlignment="1">
      <alignment horizontal="center"/>
    </xf>
    <xf numFmtId="1" fontId="8" fillId="0" borderId="121" xfId="1" applyNumberFormat="1" applyFont="1" applyBorder="1" applyAlignment="1">
      <alignment horizontal="center"/>
    </xf>
    <xf numFmtId="1" fontId="3" fillId="0" borderId="149" xfId="1" applyNumberFormat="1" applyFont="1" applyBorder="1" applyAlignment="1">
      <alignment horizontal="center"/>
    </xf>
    <xf numFmtId="164" fontId="3" fillId="0" borderId="4" xfId="0" applyNumberFormat="1" applyFont="1" applyBorder="1" applyAlignment="1"/>
    <xf numFmtId="1" fontId="3" fillId="0" borderId="1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101" xfId="1" applyNumberFormat="1" applyFont="1" applyBorder="1" applyAlignment="1">
      <alignment horizontal="center"/>
    </xf>
    <xf numFmtId="1" fontId="8" fillId="0" borderId="148" xfId="1" applyNumberFormat="1" applyFont="1" applyBorder="1" applyAlignment="1">
      <alignment horizontal="center"/>
    </xf>
    <xf numFmtId="1" fontId="3" fillId="0" borderId="140" xfId="1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4" xfId="0" applyNumberFormat="1" applyFont="1" applyBorder="1"/>
    <xf numFmtId="1" fontId="3" fillId="0" borderId="1" xfId="1" applyNumberFormat="1" applyFont="1" applyBorder="1" applyAlignment="1">
      <alignment horizontal="center"/>
    </xf>
    <xf numFmtId="164" fontId="3" fillId="0" borderId="145" xfId="0" applyNumberFormat="1" applyFont="1" applyBorder="1" applyAlignment="1">
      <alignment horizontal="right"/>
    </xf>
    <xf numFmtId="164" fontId="3" fillId="0" borderId="158" xfId="1" applyNumberFormat="1" applyFont="1" applyBorder="1" applyAlignment="1"/>
    <xf numFmtId="164" fontId="3" fillId="0" borderId="152" xfId="1" applyNumberFormat="1" applyFont="1" applyBorder="1"/>
    <xf numFmtId="164" fontId="3" fillId="0" borderId="157" xfId="0" applyNumberFormat="1" applyFont="1" applyBorder="1" applyAlignment="1">
      <alignment horizontal="right"/>
    </xf>
    <xf numFmtId="0" fontId="3" fillId="0" borderId="139" xfId="0" applyFont="1" applyBorder="1" applyAlignment="1"/>
    <xf numFmtId="1" fontId="3" fillId="0" borderId="156" xfId="1" applyNumberFormat="1" applyFont="1" applyBorder="1" applyAlignment="1">
      <alignment horizontal="center"/>
    </xf>
    <xf numFmtId="164" fontId="3" fillId="0" borderId="3" xfId="0" applyNumberFormat="1" applyFont="1" applyBorder="1" applyAlignment="1"/>
    <xf numFmtId="164" fontId="3" fillId="0" borderId="3" xfId="0" applyNumberFormat="1" applyFont="1" applyBorder="1"/>
    <xf numFmtId="164" fontId="3" fillId="0" borderId="139" xfId="0" applyNumberFormat="1" applyFont="1" applyBorder="1" applyAlignment="1"/>
    <xf numFmtId="1" fontId="3" fillId="0" borderId="1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64" fontId="3" fillId="0" borderId="4" xfId="0" applyNumberFormat="1" applyFont="1" applyBorder="1" applyAlignment="1"/>
    <xf numFmtId="0" fontId="2" fillId="0" borderId="153" xfId="0" applyFont="1" applyBorder="1" applyAlignment="1"/>
    <xf numFmtId="164" fontId="3" fillId="0" borderId="134" xfId="0" applyNumberFormat="1" applyFont="1" applyBorder="1"/>
    <xf numFmtId="0" fontId="3" fillId="0" borderId="60" xfId="0" applyFont="1" applyBorder="1" applyAlignment="1"/>
    <xf numFmtId="0" fontId="3" fillId="0" borderId="154" xfId="0" applyFont="1" applyBorder="1" applyAlignment="1"/>
    <xf numFmtId="0" fontId="8" fillId="0" borderId="25" xfId="0" applyFont="1" applyBorder="1" applyAlignment="1"/>
    <xf numFmtId="0" fontId="3" fillId="0" borderId="159" xfId="0" applyFont="1" applyBorder="1" applyAlignment="1"/>
    <xf numFmtId="164" fontId="3" fillId="0" borderId="28" xfId="0" applyNumberFormat="1" applyFont="1" applyBorder="1" applyAlignment="1"/>
    <xf numFmtId="164" fontId="3" fillId="0" borderId="29" xfId="0" applyNumberFormat="1" applyFont="1" applyBorder="1" applyAlignment="1"/>
    <xf numFmtId="1" fontId="3" fillId="0" borderId="155" xfId="1" applyNumberFormat="1" applyFont="1" applyBorder="1" applyAlignment="1">
      <alignment horizontal="center"/>
    </xf>
    <xf numFmtId="0" fontId="8" fillId="0" borderId="32" xfId="0" applyFont="1" applyBorder="1" applyAlignment="1"/>
    <xf numFmtId="164" fontId="3" fillId="0" borderId="160" xfId="0" applyNumberFormat="1" applyFont="1" applyBorder="1" applyAlignment="1"/>
    <xf numFmtId="1" fontId="3" fillId="0" borderId="161" xfId="1" applyNumberFormat="1" applyFont="1" applyBorder="1" applyAlignment="1">
      <alignment horizontal="center"/>
    </xf>
    <xf numFmtId="164" fontId="3" fillId="0" borderId="143" xfId="0" applyNumberFormat="1" applyFont="1" applyBorder="1" applyAlignment="1">
      <alignment horizontal="right"/>
    </xf>
    <xf numFmtId="1" fontId="3" fillId="0" borderId="34" xfId="1" applyNumberFormat="1" applyFont="1" applyBorder="1" applyAlignment="1">
      <alignment horizontal="center"/>
    </xf>
    <xf numFmtId="1" fontId="3" fillId="0" borderId="35" xfId="1" applyNumberFormat="1" applyFont="1" applyBorder="1" applyAlignment="1">
      <alignment horizontal="center"/>
    </xf>
    <xf numFmtId="1" fontId="3" fillId="0" borderId="33" xfId="1" applyNumberFormat="1" applyFont="1" applyBorder="1" applyAlignment="1">
      <alignment horizontal="center"/>
    </xf>
    <xf numFmtId="0" fontId="8" fillId="0" borderId="0" xfId="0" applyFont="1" applyAlignment="1"/>
    <xf numFmtId="164" fontId="3" fillId="0" borderId="165" xfId="1" applyNumberFormat="1" applyFont="1" applyBorder="1" applyAlignment="1">
      <alignment horizontal="left"/>
    </xf>
    <xf numFmtId="2" fontId="3" fillId="0" borderId="165" xfId="1" applyNumberFormat="1" applyFont="1" applyBorder="1" applyAlignment="1">
      <alignment horizontal="center"/>
    </xf>
    <xf numFmtId="8" fontId="3" fillId="0" borderId="140" xfId="0" applyNumberFormat="1" applyFont="1" applyBorder="1"/>
    <xf numFmtId="0" fontId="8" fillId="0" borderId="104" xfId="0" applyFont="1" applyBorder="1"/>
    <xf numFmtId="164" fontId="3" fillId="0" borderId="166" xfId="1" applyNumberFormat="1" applyFont="1" applyBorder="1" applyAlignment="1">
      <alignment horizontal="left"/>
    </xf>
    <xf numFmtId="2" fontId="3" fillId="0" borderId="166" xfId="1" applyNumberFormat="1" applyFont="1" applyBorder="1" applyAlignment="1">
      <alignment horizontal="center"/>
    </xf>
    <xf numFmtId="8" fontId="3" fillId="0" borderId="167" xfId="0" applyNumberFormat="1" applyFont="1" applyBorder="1"/>
    <xf numFmtId="0" fontId="7" fillId="3" borderId="78" xfId="0" applyFont="1" applyFill="1" applyBorder="1" applyAlignment="1"/>
    <xf numFmtId="0" fontId="2" fillId="3" borderId="48" xfId="0" applyFont="1" applyFill="1" applyBorder="1" applyAlignment="1"/>
    <xf numFmtId="0" fontId="2" fillId="3" borderId="79" xfId="0" applyFont="1" applyFill="1" applyBorder="1" applyAlignment="1"/>
    <xf numFmtId="0" fontId="2" fillId="3" borderId="80" xfId="0" applyFont="1" applyFill="1" applyBorder="1" applyAlignment="1"/>
    <xf numFmtId="0" fontId="2" fillId="3" borderId="63" xfId="0" applyFont="1" applyFill="1" applyBorder="1" applyAlignment="1"/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5" fillId="2" borderId="50" xfId="0" applyFont="1" applyFill="1" applyBorder="1" applyAlignment="1"/>
    <xf numFmtId="0" fontId="2" fillId="2" borderId="41" xfId="0" applyFont="1" applyFill="1" applyBorder="1" applyAlignment="1"/>
    <xf numFmtId="0" fontId="2" fillId="2" borderId="51" xfId="0" applyFont="1" applyFill="1" applyBorder="1" applyAlignment="1"/>
    <xf numFmtId="0" fontId="2" fillId="3" borderId="53" xfId="0" applyFont="1" applyFill="1" applyBorder="1" applyAlignment="1"/>
    <xf numFmtId="0" fontId="2" fillId="3" borderId="43" xfId="0" applyFont="1" applyFill="1" applyBorder="1" applyAlignment="1"/>
    <xf numFmtId="0" fontId="2" fillId="3" borderId="54" xfId="0" applyFont="1" applyFill="1" applyBorder="1" applyAlignment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7" fillId="3" borderId="108" xfId="0" applyFont="1" applyFill="1" applyBorder="1" applyAlignment="1"/>
    <xf numFmtId="0" fontId="2" fillId="3" borderId="109" xfId="0" applyFont="1" applyFill="1" applyBorder="1" applyAlignment="1"/>
    <xf numFmtId="0" fontId="2" fillId="3" borderId="110" xfId="0" applyFont="1" applyFill="1" applyBorder="1" applyAlignment="1"/>
    <xf numFmtId="0" fontId="2" fillId="3" borderId="111" xfId="0" applyFont="1" applyFill="1" applyBorder="1" applyAlignment="1"/>
    <xf numFmtId="0" fontId="2" fillId="3" borderId="112" xfId="0" applyFont="1" applyFill="1" applyBorder="1" applyAlignment="1"/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104" xfId="0" applyFont="1" applyBorder="1" applyAlignment="1">
      <alignment horizontal="right"/>
    </xf>
    <xf numFmtId="0" fontId="4" fillId="0" borderId="105" xfId="0" applyFont="1" applyBorder="1" applyAlignment="1">
      <alignment horizontal="right"/>
    </xf>
    <xf numFmtId="0" fontId="4" fillId="0" borderId="106" xfId="0" applyFont="1" applyBorder="1" applyAlignment="1">
      <alignment horizontal="right"/>
    </xf>
    <xf numFmtId="0" fontId="5" fillId="4" borderId="142" xfId="0" applyFont="1" applyFill="1" applyBorder="1" applyAlignment="1"/>
    <xf numFmtId="0" fontId="5" fillId="4" borderId="100" xfId="0" applyFont="1" applyFill="1" applyBorder="1" applyAlignment="1"/>
    <xf numFmtId="0" fontId="5" fillId="4" borderId="101" xfId="0" applyFont="1" applyFill="1" applyBorder="1" applyAlignment="1"/>
    <xf numFmtId="0" fontId="2" fillId="3" borderId="64" xfId="0" applyFont="1" applyFill="1" applyBorder="1" applyAlignment="1"/>
    <xf numFmtId="0" fontId="2" fillId="3" borderId="20" xfId="0" applyFont="1" applyFill="1" applyBorder="1" applyAlignment="1"/>
    <xf numFmtId="0" fontId="2" fillId="3" borderId="21" xfId="0" applyFont="1" applyFill="1" applyBorder="1" applyAlignment="1"/>
    <xf numFmtId="0" fontId="2" fillId="3" borderId="47" xfId="0" applyFont="1" applyFill="1" applyBorder="1" applyAlignment="1"/>
    <xf numFmtId="0" fontId="2" fillId="3" borderId="65" xfId="0" applyFont="1" applyFill="1" applyBorder="1" applyAlignment="1"/>
    <xf numFmtId="0" fontId="2" fillId="3" borderId="162" xfId="0" applyFont="1" applyFill="1" applyBorder="1" applyAlignment="1"/>
    <xf numFmtId="0" fontId="2" fillId="3" borderId="163" xfId="0" applyFont="1" applyFill="1" applyBorder="1" applyAlignment="1"/>
    <xf numFmtId="0" fontId="2" fillId="3" borderId="164" xfId="0" applyFont="1" applyFill="1" applyBorder="1" applyAlignment="1"/>
    <xf numFmtId="0" fontId="4" fillId="0" borderId="5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8" fillId="0" borderId="44" xfId="0" applyFont="1" applyBorder="1" applyAlignment="1">
      <alignment horizontal="left"/>
    </xf>
    <xf numFmtId="0" fontId="8" fillId="0" borderId="95" xfId="0" applyFont="1" applyBorder="1" applyAlignment="1">
      <alignment horizontal="left"/>
    </xf>
    <xf numFmtId="0" fontId="8" fillId="0" borderId="13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8" fillId="0" borderId="114" xfId="0" applyFont="1" applyBorder="1" applyAlignment="1"/>
    <xf numFmtId="0" fontId="0" fillId="0" borderId="115" xfId="0" applyBorder="1" applyAlignment="1"/>
    <xf numFmtId="0" fontId="0" fillId="0" borderId="116" xfId="0" applyBorder="1" applyAlignment="1"/>
    <xf numFmtId="0" fontId="2" fillId="3" borderId="144" xfId="0" applyFont="1" applyFill="1" applyBorder="1" applyAlignment="1"/>
    <xf numFmtId="0" fontId="2" fillId="3" borderId="0" xfId="0" applyFont="1" applyFill="1" applyBorder="1" applyAlignment="1"/>
    <xf numFmtId="0" fontId="2" fillId="3" borderId="117" xfId="0" applyFont="1" applyFill="1" applyBorder="1" applyAlignment="1"/>
    <xf numFmtId="0" fontId="3" fillId="0" borderId="114" xfId="0" applyFont="1" applyBorder="1" applyAlignment="1"/>
    <xf numFmtId="0" fontId="3" fillId="0" borderId="9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4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2" fillId="3" borderId="78" xfId="0" applyFont="1" applyFill="1" applyBorder="1" applyAlignment="1"/>
    <xf numFmtId="0" fontId="3" fillId="0" borderId="22" xfId="0" applyFont="1" applyBorder="1" applyAlignment="1"/>
    <xf numFmtId="0" fontId="0" fillId="0" borderId="23" xfId="0" applyBorder="1" applyAlignment="1"/>
    <xf numFmtId="0" fontId="0" fillId="0" borderId="124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9"/>
  <sheetViews>
    <sheetView tabSelected="1" view="pageLayout" topLeftCell="A22" workbookViewId="0">
      <selection activeCell="F30" sqref="F30"/>
    </sheetView>
  </sheetViews>
  <sheetFormatPr defaultColWidth="8.85546875" defaultRowHeight="12.75" x14ac:dyDescent="0.2"/>
  <cols>
    <col min="1" max="1" width="12.85546875" style="5" customWidth="1"/>
    <col min="2" max="2" width="2.85546875" style="5" customWidth="1"/>
    <col min="3" max="3" width="39" style="7" customWidth="1"/>
    <col min="4" max="5" width="10.140625" style="72" customWidth="1"/>
    <col min="6" max="6" width="13" style="49" customWidth="1"/>
    <col min="7" max="7" width="11.7109375" style="6" customWidth="1"/>
    <col min="8" max="16384" width="8.85546875" style="2"/>
  </cols>
  <sheetData>
    <row r="1" spans="1:7" ht="13.5" thickBot="1" x14ac:dyDescent="0.25">
      <c r="A1" s="198" t="s">
        <v>57</v>
      </c>
      <c r="B1" s="199"/>
      <c r="C1" s="200"/>
      <c r="D1" s="83" t="s">
        <v>96</v>
      </c>
      <c r="E1" s="101" t="s">
        <v>97</v>
      </c>
      <c r="F1" s="102" t="s">
        <v>98</v>
      </c>
      <c r="G1" s="27" t="s">
        <v>58</v>
      </c>
    </row>
    <row r="2" spans="1:7" ht="14.25" thickTop="1" thickBot="1" x14ac:dyDescent="0.25">
      <c r="A2" s="220" t="s">
        <v>59</v>
      </c>
      <c r="B2" s="221"/>
      <c r="C2" s="222"/>
      <c r="D2" s="222"/>
      <c r="E2" s="223"/>
      <c r="F2" s="223"/>
      <c r="G2" s="224"/>
    </row>
    <row r="3" spans="1:7" ht="13.5" thickBot="1" x14ac:dyDescent="0.25">
      <c r="A3" s="74"/>
      <c r="B3" s="86" t="s">
        <v>45</v>
      </c>
      <c r="C3" s="12"/>
      <c r="D3" s="113"/>
      <c r="E3" s="134"/>
      <c r="F3" s="48">
        <f>D3*E3</f>
        <v>0</v>
      </c>
      <c r="G3" s="38">
        <f>F3</f>
        <v>0</v>
      </c>
    </row>
    <row r="4" spans="1:7" ht="13.5" thickBot="1" x14ac:dyDescent="0.25">
      <c r="A4" s="228" t="s">
        <v>58</v>
      </c>
      <c r="B4" s="229"/>
      <c r="C4" s="229"/>
      <c r="D4" s="229"/>
      <c r="E4" s="229"/>
      <c r="F4" s="230"/>
      <c r="G4" s="35">
        <f>SUM(G3)</f>
        <v>0</v>
      </c>
    </row>
    <row r="5" spans="1:7" ht="15.75" customHeight="1" thickTop="1" thickBot="1" x14ac:dyDescent="0.25">
      <c r="A5" s="225" t="s">
        <v>89</v>
      </c>
      <c r="B5" s="226"/>
      <c r="C5" s="226"/>
      <c r="D5" s="226"/>
      <c r="E5" s="226"/>
      <c r="F5" s="226"/>
      <c r="G5" s="227"/>
    </row>
    <row r="6" spans="1:7" ht="15" customHeight="1" x14ac:dyDescent="0.2">
      <c r="A6" s="39"/>
      <c r="B6" s="204" t="s">
        <v>37</v>
      </c>
      <c r="C6" s="205"/>
      <c r="D6" s="205"/>
      <c r="E6" s="205"/>
      <c r="F6" s="206"/>
      <c r="G6" s="36">
        <f>SUM(F7:F10)</f>
        <v>0</v>
      </c>
    </row>
    <row r="7" spans="1:7" ht="15" customHeight="1" x14ac:dyDescent="0.2">
      <c r="A7" s="13"/>
      <c r="B7" s="22"/>
      <c r="C7" s="84" t="s">
        <v>46</v>
      </c>
      <c r="D7" s="118"/>
      <c r="E7" s="132"/>
      <c r="F7" s="61">
        <f>D7*E7</f>
        <v>0</v>
      </c>
      <c r="G7" s="58"/>
    </row>
    <row r="8" spans="1:7" ht="15" customHeight="1" x14ac:dyDescent="0.2">
      <c r="A8" s="24"/>
      <c r="B8" s="10"/>
      <c r="C8" s="85" t="s">
        <v>40</v>
      </c>
      <c r="D8" s="119"/>
      <c r="E8" s="133"/>
      <c r="F8" s="61">
        <f t="shared" ref="F8:F10" si="0">D8*E8</f>
        <v>0</v>
      </c>
      <c r="G8" s="59"/>
    </row>
    <row r="9" spans="1:7" x14ac:dyDescent="0.2">
      <c r="A9" s="33"/>
      <c r="B9" s="10"/>
      <c r="C9" s="85" t="s">
        <v>42</v>
      </c>
      <c r="D9" s="119"/>
      <c r="E9" s="133"/>
      <c r="F9" s="61">
        <f t="shared" si="0"/>
        <v>0</v>
      </c>
      <c r="G9" s="59"/>
    </row>
    <row r="10" spans="1:7" ht="13.5" thickBot="1" x14ac:dyDescent="0.25">
      <c r="A10" s="33"/>
      <c r="B10" s="10"/>
      <c r="C10" s="85" t="s">
        <v>44</v>
      </c>
      <c r="D10" s="119"/>
      <c r="E10" s="133"/>
      <c r="F10" s="61">
        <f t="shared" si="0"/>
        <v>0</v>
      </c>
      <c r="G10" s="59"/>
    </row>
    <row r="11" spans="1:7" ht="13.5" thickBot="1" x14ac:dyDescent="0.25">
      <c r="A11" s="195" t="s">
        <v>58</v>
      </c>
      <c r="B11" s="196"/>
      <c r="C11" s="196"/>
      <c r="D11" s="196"/>
      <c r="E11" s="196"/>
      <c r="F11" s="197"/>
      <c r="G11" s="75">
        <f ca="1">SUM(G6:G11)</f>
        <v>0</v>
      </c>
    </row>
    <row r="12" spans="1:7" ht="15.75" customHeight="1" thickBot="1" x14ac:dyDescent="0.25">
      <c r="A12" s="207" t="s">
        <v>36</v>
      </c>
      <c r="B12" s="208"/>
      <c r="C12" s="209"/>
      <c r="D12" s="209"/>
      <c r="E12" s="210"/>
      <c r="F12" s="210"/>
      <c r="G12" s="211"/>
    </row>
    <row r="13" spans="1:7" ht="15" customHeight="1" x14ac:dyDescent="0.2">
      <c r="A13" s="39"/>
      <c r="B13" s="204" t="s">
        <v>37</v>
      </c>
      <c r="C13" s="212"/>
      <c r="D13" s="212"/>
      <c r="E13" s="212"/>
      <c r="F13" s="213"/>
      <c r="G13" s="36">
        <f>SUM(F14:F17)</f>
        <v>0</v>
      </c>
    </row>
    <row r="14" spans="1:7" ht="15" customHeight="1" x14ac:dyDescent="0.2">
      <c r="A14" s="13"/>
      <c r="B14" s="22"/>
      <c r="C14" s="84" t="s">
        <v>46</v>
      </c>
      <c r="D14" s="116"/>
      <c r="E14" s="132"/>
      <c r="F14" s="61">
        <f>D14*E14</f>
        <v>0</v>
      </c>
      <c r="G14" s="58"/>
    </row>
    <row r="15" spans="1:7" ht="15" customHeight="1" x14ac:dyDescent="0.2">
      <c r="A15" s="24"/>
      <c r="B15" s="10"/>
      <c r="C15" s="85" t="s">
        <v>40</v>
      </c>
      <c r="D15" s="117"/>
      <c r="E15" s="133"/>
      <c r="F15" s="61">
        <f t="shared" ref="F15:F17" si="1">D15*E15</f>
        <v>0</v>
      </c>
      <c r="G15" s="59"/>
    </row>
    <row r="16" spans="1:7" x14ac:dyDescent="0.2">
      <c r="A16" s="33"/>
      <c r="B16" s="10"/>
      <c r="C16" s="85" t="s">
        <v>42</v>
      </c>
      <c r="D16" s="117"/>
      <c r="E16" s="133"/>
      <c r="F16" s="61">
        <f t="shared" si="1"/>
        <v>0</v>
      </c>
      <c r="G16" s="59"/>
    </row>
    <row r="17" spans="1:7" ht="13.5" thickBot="1" x14ac:dyDescent="0.25">
      <c r="A17" s="33"/>
      <c r="B17" s="10"/>
      <c r="C17" s="85" t="s">
        <v>44</v>
      </c>
      <c r="D17" s="117"/>
      <c r="E17" s="133"/>
      <c r="F17" s="61">
        <f t="shared" si="1"/>
        <v>0</v>
      </c>
      <c r="G17" s="59"/>
    </row>
    <row r="18" spans="1:7" ht="13.5" thickBot="1" x14ac:dyDescent="0.25">
      <c r="A18" s="214" t="s">
        <v>58</v>
      </c>
      <c r="B18" s="215"/>
      <c r="C18" s="215"/>
      <c r="D18" s="215"/>
      <c r="E18" s="215"/>
      <c r="F18" s="216"/>
      <c r="G18" s="75">
        <f ca="1">SUM(G13:G18)</f>
        <v>0</v>
      </c>
    </row>
    <row r="19" spans="1:7" ht="15.75" customHeight="1" thickBot="1" x14ac:dyDescent="0.25">
      <c r="A19" s="207" t="s">
        <v>100</v>
      </c>
      <c r="B19" s="208"/>
      <c r="C19" s="209"/>
      <c r="D19" s="209"/>
      <c r="E19" s="210"/>
      <c r="F19" s="210"/>
      <c r="G19" s="211"/>
    </row>
    <row r="20" spans="1:7" ht="15" customHeight="1" x14ac:dyDescent="0.2">
      <c r="A20" s="39"/>
      <c r="B20" s="204" t="s">
        <v>37</v>
      </c>
      <c r="C20" s="212"/>
      <c r="D20" s="212"/>
      <c r="E20" s="212"/>
      <c r="F20" s="213"/>
      <c r="G20" s="36">
        <f>SUM(F21:F24)</f>
        <v>0</v>
      </c>
    </row>
    <row r="21" spans="1:7" ht="15" customHeight="1" x14ac:dyDescent="0.2">
      <c r="A21" s="13"/>
      <c r="B21" s="22"/>
      <c r="C21" s="84" t="s">
        <v>46</v>
      </c>
      <c r="D21" s="116"/>
      <c r="E21" s="132"/>
      <c r="F21" s="61">
        <f>D21*E21</f>
        <v>0</v>
      </c>
      <c r="G21" s="58"/>
    </row>
    <row r="22" spans="1:7" ht="15" customHeight="1" x14ac:dyDescent="0.2">
      <c r="A22" s="24"/>
      <c r="B22" s="10"/>
      <c r="C22" s="85" t="s">
        <v>40</v>
      </c>
      <c r="D22" s="117"/>
      <c r="E22" s="133"/>
      <c r="F22" s="61">
        <f t="shared" ref="F22:F24" si="2">D22*E22</f>
        <v>0</v>
      </c>
      <c r="G22" s="59"/>
    </row>
    <row r="23" spans="1:7" x14ac:dyDescent="0.2">
      <c r="A23" s="33"/>
      <c r="B23" s="10"/>
      <c r="C23" s="85" t="s">
        <v>42</v>
      </c>
      <c r="D23" s="117"/>
      <c r="E23" s="133"/>
      <c r="F23" s="61">
        <f t="shared" si="2"/>
        <v>0</v>
      </c>
      <c r="G23" s="59"/>
    </row>
    <row r="24" spans="1:7" ht="13.5" thickBot="1" x14ac:dyDescent="0.25">
      <c r="A24" s="33"/>
      <c r="B24" s="10"/>
      <c r="C24" s="85" t="s">
        <v>44</v>
      </c>
      <c r="D24" s="117"/>
      <c r="E24" s="133"/>
      <c r="F24" s="61">
        <f t="shared" si="2"/>
        <v>0</v>
      </c>
      <c r="G24" s="59"/>
    </row>
    <row r="25" spans="1:7" ht="13.5" thickBot="1" x14ac:dyDescent="0.25">
      <c r="A25" s="214" t="s">
        <v>58</v>
      </c>
      <c r="B25" s="215"/>
      <c r="C25" s="215"/>
      <c r="D25" s="215"/>
      <c r="E25" s="215"/>
      <c r="F25" s="216"/>
      <c r="G25" s="75">
        <f ca="1">SUM(G20:G25)</f>
        <v>0</v>
      </c>
    </row>
    <row r="26" spans="1:7" ht="14.25" thickTop="1" thickBot="1" x14ac:dyDescent="0.25">
      <c r="A26" s="201" t="s">
        <v>75</v>
      </c>
      <c r="B26" s="202"/>
      <c r="C26" s="202"/>
      <c r="D26" s="202"/>
      <c r="E26" s="202"/>
      <c r="F26" s="202"/>
      <c r="G26" s="203"/>
    </row>
    <row r="27" spans="1:7" ht="15" customHeight="1" x14ac:dyDescent="0.2">
      <c r="A27" s="97" t="s">
        <v>47</v>
      </c>
      <c r="B27" s="204" t="s">
        <v>48</v>
      </c>
      <c r="C27" s="205"/>
      <c r="D27" s="205"/>
      <c r="E27" s="205"/>
      <c r="F27" s="206"/>
      <c r="G27" s="87">
        <f>SUM(F28:F31)</f>
        <v>0</v>
      </c>
    </row>
    <row r="28" spans="1:7" x14ac:dyDescent="0.2">
      <c r="A28" s="88"/>
      <c r="B28" s="89"/>
      <c r="C28" s="90" t="s">
        <v>38</v>
      </c>
      <c r="D28" s="118"/>
      <c r="E28" s="130"/>
      <c r="F28" s="61">
        <f>D28*E28*1.08</f>
        <v>0</v>
      </c>
      <c r="G28" s="91"/>
    </row>
    <row r="29" spans="1:7" x14ac:dyDescent="0.2">
      <c r="A29" s="92"/>
      <c r="B29" s="93"/>
      <c r="C29" s="94" t="s">
        <v>39</v>
      </c>
      <c r="D29" s="119"/>
      <c r="E29" s="131"/>
      <c r="F29" s="61">
        <f t="shared" ref="F29:F31" si="3">D29*E29*1.08</f>
        <v>0</v>
      </c>
      <c r="G29" s="95"/>
    </row>
    <row r="30" spans="1:7" x14ac:dyDescent="0.2">
      <c r="A30" s="88"/>
      <c r="B30" s="93"/>
      <c r="C30" s="94" t="s">
        <v>41</v>
      </c>
      <c r="D30" s="119"/>
      <c r="E30" s="131"/>
      <c r="F30" s="61">
        <f t="shared" si="3"/>
        <v>0</v>
      </c>
      <c r="G30" s="95"/>
    </row>
    <row r="31" spans="1:7" ht="13.5" thickBot="1" x14ac:dyDescent="0.25">
      <c r="A31" s="92"/>
      <c r="B31" s="93"/>
      <c r="C31" s="94" t="s">
        <v>43</v>
      </c>
      <c r="D31" s="119"/>
      <c r="E31" s="131"/>
      <c r="F31" s="61">
        <f t="shared" si="3"/>
        <v>0</v>
      </c>
      <c r="G31" s="95"/>
    </row>
    <row r="32" spans="1:7" x14ac:dyDescent="0.2">
      <c r="A32" s="96"/>
      <c r="B32" s="204" t="s">
        <v>49</v>
      </c>
      <c r="C32" s="205"/>
      <c r="D32" s="205"/>
      <c r="E32" s="205"/>
      <c r="F32" s="206"/>
      <c r="G32" s="87">
        <f>SUM(F33:F36)</f>
        <v>0</v>
      </c>
    </row>
    <row r="33" spans="1:7" ht="15" customHeight="1" x14ac:dyDescent="0.2">
      <c r="A33" s="88"/>
      <c r="B33" s="89"/>
      <c r="C33" s="90" t="s">
        <v>38</v>
      </c>
      <c r="D33" s="118"/>
      <c r="E33" s="130"/>
      <c r="F33" s="61">
        <f>D33*E33*1.08</f>
        <v>0</v>
      </c>
      <c r="G33" s="91"/>
    </row>
    <row r="34" spans="1:7" x14ac:dyDescent="0.2">
      <c r="A34" s="92"/>
      <c r="B34" s="93"/>
      <c r="C34" s="94" t="s">
        <v>39</v>
      </c>
      <c r="D34" s="119"/>
      <c r="E34" s="131"/>
      <c r="F34" s="61">
        <f t="shared" ref="F34:F36" si="4">D34*E34*1.08</f>
        <v>0</v>
      </c>
      <c r="G34" s="95"/>
    </row>
    <row r="35" spans="1:7" x14ac:dyDescent="0.2">
      <c r="A35" s="96"/>
      <c r="B35" s="93"/>
      <c r="C35" s="94" t="s">
        <v>41</v>
      </c>
      <c r="D35" s="119"/>
      <c r="E35" s="131"/>
      <c r="F35" s="61">
        <f t="shared" si="4"/>
        <v>0</v>
      </c>
      <c r="G35" s="95"/>
    </row>
    <row r="36" spans="1:7" ht="15" customHeight="1" thickBot="1" x14ac:dyDescent="0.25">
      <c r="A36" s="96"/>
      <c r="B36" s="93"/>
      <c r="C36" s="94" t="s">
        <v>43</v>
      </c>
      <c r="D36" s="119"/>
      <c r="E36" s="131"/>
      <c r="F36" s="61">
        <f t="shared" si="4"/>
        <v>0</v>
      </c>
      <c r="G36" s="95"/>
    </row>
    <row r="37" spans="1:7" x14ac:dyDescent="0.2">
      <c r="A37" s="96"/>
      <c r="B37" s="204" t="s">
        <v>50</v>
      </c>
      <c r="C37" s="205"/>
      <c r="D37" s="205"/>
      <c r="E37" s="205"/>
      <c r="F37" s="206"/>
      <c r="G37" s="87">
        <f>SUM(F38:F41)</f>
        <v>0</v>
      </c>
    </row>
    <row r="38" spans="1:7" ht="15" customHeight="1" x14ac:dyDescent="0.2">
      <c r="A38" s="88"/>
      <c r="B38" s="89"/>
      <c r="C38" s="90" t="s">
        <v>38</v>
      </c>
      <c r="D38" s="118"/>
      <c r="E38" s="130"/>
      <c r="F38" s="61">
        <f>D38*E38*1.08</f>
        <v>0</v>
      </c>
      <c r="G38" s="91"/>
    </row>
    <row r="39" spans="1:7" x14ac:dyDescent="0.2">
      <c r="A39" s="92"/>
      <c r="B39" s="93"/>
      <c r="C39" s="94" t="s">
        <v>39</v>
      </c>
      <c r="D39" s="119"/>
      <c r="E39" s="131"/>
      <c r="F39" s="61">
        <f t="shared" ref="F39:F41" si="5">D39*E39*1.08</f>
        <v>0</v>
      </c>
      <c r="G39" s="95"/>
    </row>
    <row r="40" spans="1:7" x14ac:dyDescent="0.2">
      <c r="A40" s="96"/>
      <c r="B40" s="93"/>
      <c r="C40" s="94" t="s">
        <v>41</v>
      </c>
      <c r="D40" s="119"/>
      <c r="E40" s="131"/>
      <c r="F40" s="61">
        <f t="shared" si="5"/>
        <v>0</v>
      </c>
      <c r="G40" s="95"/>
    </row>
    <row r="41" spans="1:7" ht="15" customHeight="1" thickBot="1" x14ac:dyDescent="0.25">
      <c r="A41" s="96"/>
      <c r="B41" s="98"/>
      <c r="C41" s="99" t="s">
        <v>43</v>
      </c>
      <c r="D41" s="119"/>
      <c r="E41" s="131"/>
      <c r="F41" s="61">
        <f t="shared" si="5"/>
        <v>0</v>
      </c>
      <c r="G41" s="100"/>
    </row>
    <row r="42" spans="1:7" ht="13.5" thickBot="1" x14ac:dyDescent="0.25">
      <c r="A42" s="195" t="s">
        <v>58</v>
      </c>
      <c r="B42" s="196"/>
      <c r="C42" s="196"/>
      <c r="D42" s="196"/>
      <c r="E42" s="196"/>
      <c r="F42" s="197"/>
      <c r="G42" s="103">
        <f>SUM(G27:G41)</f>
        <v>0</v>
      </c>
    </row>
    <row r="43" spans="1:7" ht="13.5" thickBot="1" x14ac:dyDescent="0.25">
      <c r="A43" s="190" t="s">
        <v>35</v>
      </c>
      <c r="B43" s="191"/>
      <c r="C43" s="192"/>
      <c r="D43" s="192"/>
      <c r="E43" s="193"/>
      <c r="F43" s="193"/>
      <c r="G43" s="194"/>
    </row>
    <row r="44" spans="1:7" ht="15" customHeight="1" x14ac:dyDescent="0.2">
      <c r="A44" s="97"/>
      <c r="B44" s="204" t="s">
        <v>48</v>
      </c>
      <c r="C44" s="205"/>
      <c r="D44" s="205"/>
      <c r="E44" s="205"/>
      <c r="F44" s="206"/>
      <c r="G44" s="87">
        <f>SUM(F45:F48)</f>
        <v>0</v>
      </c>
    </row>
    <row r="45" spans="1:7" x14ac:dyDescent="0.2">
      <c r="A45" s="88"/>
      <c r="B45" s="89"/>
      <c r="C45" s="90" t="s">
        <v>46</v>
      </c>
      <c r="D45" s="118"/>
      <c r="E45" s="130"/>
      <c r="F45" s="61">
        <f>D45*E45*1.08</f>
        <v>0</v>
      </c>
      <c r="G45" s="91"/>
    </row>
    <row r="46" spans="1:7" x14ac:dyDescent="0.2">
      <c r="A46" s="88"/>
      <c r="B46" s="93"/>
      <c r="C46" s="94" t="s">
        <v>39</v>
      </c>
      <c r="D46" s="119"/>
      <c r="E46" s="131"/>
      <c r="F46" s="61">
        <f t="shared" ref="F46:F48" si="6">D46*E46*1.08</f>
        <v>0</v>
      </c>
      <c r="G46" s="95"/>
    </row>
    <row r="47" spans="1:7" x14ac:dyDescent="0.2">
      <c r="A47" s="88"/>
      <c r="B47" s="93"/>
      <c r="C47" s="94" t="s">
        <v>41</v>
      </c>
      <c r="D47" s="119"/>
      <c r="E47" s="131"/>
      <c r="F47" s="61">
        <f t="shared" si="6"/>
        <v>0</v>
      </c>
      <c r="G47" s="95"/>
    </row>
    <row r="48" spans="1:7" ht="13.5" thickBot="1" x14ac:dyDescent="0.25">
      <c r="A48" s="92"/>
      <c r="B48" s="93"/>
      <c r="C48" s="99" t="s">
        <v>43</v>
      </c>
      <c r="D48" s="119"/>
      <c r="E48" s="131"/>
      <c r="F48" s="61">
        <f t="shared" si="6"/>
        <v>0</v>
      </c>
      <c r="G48" s="95"/>
    </row>
    <row r="49" spans="1:7" x14ac:dyDescent="0.2">
      <c r="A49" s="96"/>
      <c r="B49" s="204" t="s">
        <v>49</v>
      </c>
      <c r="C49" s="205"/>
      <c r="D49" s="205"/>
      <c r="E49" s="205"/>
      <c r="F49" s="206"/>
      <c r="G49" s="87">
        <f>SUM(F50:F53)</f>
        <v>0</v>
      </c>
    </row>
    <row r="50" spans="1:7" ht="15" customHeight="1" x14ac:dyDescent="0.2">
      <c r="A50" s="88"/>
      <c r="B50" s="105"/>
      <c r="C50" s="90" t="s">
        <v>38</v>
      </c>
      <c r="D50" s="118"/>
      <c r="E50" s="130"/>
      <c r="F50" s="61">
        <f>D50*E50*1.08</f>
        <v>0</v>
      </c>
      <c r="G50" s="91"/>
    </row>
    <row r="51" spans="1:7" x14ac:dyDescent="0.2">
      <c r="A51" s="92"/>
      <c r="B51" s="106"/>
      <c r="C51" s="94" t="s">
        <v>39</v>
      </c>
      <c r="D51" s="119"/>
      <c r="E51" s="131"/>
      <c r="F51" s="61">
        <f t="shared" ref="F51:F53" si="7">D51*E51*1.08</f>
        <v>0</v>
      </c>
      <c r="G51" s="95"/>
    </row>
    <row r="52" spans="1:7" x14ac:dyDescent="0.2">
      <c r="A52" s="96"/>
      <c r="B52" s="106"/>
      <c r="C52" s="94" t="s">
        <v>41</v>
      </c>
      <c r="D52" s="119"/>
      <c r="E52" s="131"/>
      <c r="F52" s="61">
        <f t="shared" si="7"/>
        <v>0</v>
      </c>
      <c r="G52" s="95"/>
    </row>
    <row r="53" spans="1:7" ht="15" customHeight="1" thickBot="1" x14ac:dyDescent="0.25">
      <c r="A53" s="96"/>
      <c r="B53" s="107"/>
      <c r="C53" s="108" t="s">
        <v>43</v>
      </c>
      <c r="D53" s="183"/>
      <c r="E53" s="184"/>
      <c r="F53" s="185">
        <f t="shared" si="7"/>
        <v>0</v>
      </c>
      <c r="G53" s="109"/>
    </row>
    <row r="54" spans="1:7" x14ac:dyDescent="0.2">
      <c r="A54" s="96"/>
      <c r="B54" s="231" t="s">
        <v>50</v>
      </c>
      <c r="C54" s="232"/>
      <c r="D54" s="232"/>
      <c r="E54" s="232"/>
      <c r="F54" s="233"/>
      <c r="G54" s="104">
        <f>SUM(F55:F58)</f>
        <v>0</v>
      </c>
    </row>
    <row r="55" spans="1:7" ht="15" customHeight="1" x14ac:dyDescent="0.2">
      <c r="A55" s="88"/>
      <c r="B55" s="105"/>
      <c r="C55" s="90" t="s">
        <v>38</v>
      </c>
      <c r="D55" s="118"/>
      <c r="E55" s="130"/>
      <c r="F55" s="61">
        <f>D55*E55*1.08</f>
        <v>0</v>
      </c>
      <c r="G55" s="91"/>
    </row>
    <row r="56" spans="1:7" x14ac:dyDescent="0.2">
      <c r="A56" s="92"/>
      <c r="B56" s="106"/>
      <c r="C56" s="94" t="s">
        <v>39</v>
      </c>
      <c r="D56" s="119"/>
      <c r="E56" s="131"/>
      <c r="F56" s="61">
        <f t="shared" ref="F56:F58" si="8">D56*E56*1.08</f>
        <v>0</v>
      </c>
      <c r="G56" s="95"/>
    </row>
    <row r="57" spans="1:7" x14ac:dyDescent="0.2">
      <c r="A57" s="96"/>
      <c r="B57" s="106"/>
      <c r="C57" s="94" t="s">
        <v>41</v>
      </c>
      <c r="D57" s="119"/>
      <c r="E57" s="131"/>
      <c r="F57" s="61">
        <f t="shared" si="8"/>
        <v>0</v>
      </c>
      <c r="G57" s="95"/>
    </row>
    <row r="58" spans="1:7" ht="15" customHeight="1" thickBot="1" x14ac:dyDescent="0.25">
      <c r="A58" s="96"/>
      <c r="B58" s="107"/>
      <c r="C58" s="108" t="s">
        <v>43</v>
      </c>
      <c r="D58" s="119"/>
      <c r="E58" s="131"/>
      <c r="F58" s="61">
        <f t="shared" si="8"/>
        <v>0</v>
      </c>
      <c r="G58" s="100"/>
    </row>
    <row r="59" spans="1:7" ht="13.5" thickBot="1" x14ac:dyDescent="0.25">
      <c r="A59" s="195" t="s">
        <v>58</v>
      </c>
      <c r="B59" s="196"/>
      <c r="C59" s="196"/>
      <c r="D59" s="196"/>
      <c r="E59" s="196"/>
      <c r="F59" s="197"/>
      <c r="G59" s="53">
        <f>SUM(G44:G58)</f>
        <v>0</v>
      </c>
    </row>
    <row r="60" spans="1:7" ht="13.5" thickBot="1" x14ac:dyDescent="0.25">
      <c r="A60" s="190" t="s">
        <v>99</v>
      </c>
      <c r="B60" s="191"/>
      <c r="C60" s="192"/>
      <c r="D60" s="192"/>
      <c r="E60" s="193"/>
      <c r="F60" s="193"/>
      <c r="G60" s="194"/>
    </row>
    <row r="61" spans="1:7" x14ac:dyDescent="0.2">
      <c r="A61" s="186"/>
      <c r="B61" s="204" t="s">
        <v>107</v>
      </c>
      <c r="C61" s="205"/>
      <c r="D61" s="205"/>
      <c r="E61" s="205"/>
      <c r="F61" s="206"/>
      <c r="G61" s="87">
        <f>SUM(F62:F65)</f>
        <v>0</v>
      </c>
    </row>
    <row r="62" spans="1:7" ht="15" customHeight="1" x14ac:dyDescent="0.2">
      <c r="A62" s="88"/>
      <c r="B62" s="105"/>
      <c r="C62" s="90" t="s">
        <v>38</v>
      </c>
      <c r="D62" s="118"/>
      <c r="E62" s="132"/>
      <c r="F62" s="61">
        <f>D62*E62*1.08</f>
        <v>0</v>
      </c>
      <c r="G62" s="91"/>
    </row>
    <row r="63" spans="1:7" x14ac:dyDescent="0.2">
      <c r="A63" s="92"/>
      <c r="B63" s="106"/>
      <c r="C63" s="94" t="s">
        <v>39</v>
      </c>
      <c r="D63" s="119"/>
      <c r="E63" s="133"/>
      <c r="F63" s="61">
        <f t="shared" ref="F63:F65" si="9">D63*E63*1.08</f>
        <v>0</v>
      </c>
      <c r="G63" s="95"/>
    </row>
    <row r="64" spans="1:7" x14ac:dyDescent="0.2">
      <c r="A64" s="96"/>
      <c r="B64" s="106"/>
      <c r="C64" s="94" t="s">
        <v>41</v>
      </c>
      <c r="D64" s="119"/>
      <c r="E64" s="133"/>
      <c r="F64" s="61">
        <f t="shared" si="9"/>
        <v>0</v>
      </c>
      <c r="G64" s="95"/>
    </row>
    <row r="65" spans="1:7" ht="15" customHeight="1" thickBot="1" x14ac:dyDescent="0.25">
      <c r="A65" s="107"/>
      <c r="B65" s="107"/>
      <c r="C65" s="108" t="s">
        <v>43</v>
      </c>
      <c r="D65" s="187"/>
      <c r="E65" s="188"/>
      <c r="F65" s="189">
        <f t="shared" si="9"/>
        <v>0</v>
      </c>
      <c r="G65" s="109"/>
    </row>
    <row r="66" spans="1:7" ht="13.5" thickBot="1" x14ac:dyDescent="0.25">
      <c r="A66" s="195" t="s">
        <v>58</v>
      </c>
      <c r="B66" s="196"/>
      <c r="C66" s="196"/>
      <c r="D66" s="196"/>
      <c r="E66" s="196"/>
      <c r="F66" s="197"/>
      <c r="G66" s="53">
        <f>SUM(G61:G65)</f>
        <v>0</v>
      </c>
    </row>
    <row r="67" spans="1:7" ht="13.5" thickBot="1" x14ac:dyDescent="0.25">
      <c r="A67" s="217" t="s">
        <v>60</v>
      </c>
      <c r="B67" s="218"/>
      <c r="C67" s="219"/>
      <c r="D67" s="219"/>
      <c r="E67" s="110"/>
      <c r="F67" s="111"/>
      <c r="G67" s="112">
        <f ca="1">G4+G11+G18+G25+G42+G59+G66</f>
        <v>0</v>
      </c>
    </row>
    <row r="69" spans="1:7" x14ac:dyDescent="0.2">
      <c r="A69" s="182" t="s">
        <v>95</v>
      </c>
    </row>
  </sheetData>
  <mergeCells count="26">
    <mergeCell ref="A67:D67"/>
    <mergeCell ref="A2:G2"/>
    <mergeCell ref="A5:G5"/>
    <mergeCell ref="A43:G43"/>
    <mergeCell ref="A59:F59"/>
    <mergeCell ref="A4:F4"/>
    <mergeCell ref="A12:G12"/>
    <mergeCell ref="B13:F13"/>
    <mergeCell ref="A18:F18"/>
    <mergeCell ref="B32:F32"/>
    <mergeCell ref="A11:F11"/>
    <mergeCell ref="B44:F44"/>
    <mergeCell ref="B49:F49"/>
    <mergeCell ref="B54:F54"/>
    <mergeCell ref="B6:F6"/>
    <mergeCell ref="B61:F61"/>
    <mergeCell ref="A60:G60"/>
    <mergeCell ref="A66:F66"/>
    <mergeCell ref="A1:C1"/>
    <mergeCell ref="A26:G26"/>
    <mergeCell ref="A42:F42"/>
    <mergeCell ref="B27:F27"/>
    <mergeCell ref="B37:F37"/>
    <mergeCell ref="A19:G19"/>
    <mergeCell ref="B20:F20"/>
    <mergeCell ref="A25:F25"/>
  </mergeCells>
  <phoneticPr fontId="6" type="noConversion"/>
  <pageMargins left="0.25" right="0.25" top="0.75" bottom="0.75" header="0.3" footer="0.3"/>
  <pageSetup orientation="portrait" r:id="rId1"/>
  <headerFooter>
    <oddHeader xml:space="preserve">&amp;C&amp;"-,Bold"&amp;12&amp;K000000(Insert Event Name) Detailed Budget
</oddHeader>
    <oddFooter>&amp;RLast Updated: &amp;D &amp;T by ______</oddFooter>
  </headerFooter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view="pageLayout" workbookViewId="0">
      <selection activeCell="A90" sqref="A90"/>
    </sheetView>
  </sheetViews>
  <sheetFormatPr defaultColWidth="8.85546875" defaultRowHeight="12.75" x14ac:dyDescent="0.2"/>
  <cols>
    <col min="1" max="1" width="15" style="5" customWidth="1"/>
    <col min="2" max="2" width="2.85546875" style="5" customWidth="1"/>
    <col min="3" max="3" width="30.85546875" style="7" customWidth="1"/>
    <col min="4" max="4" width="12.140625" style="7" customWidth="1"/>
    <col min="5" max="5" width="10.7109375" style="72" customWidth="1"/>
    <col min="6" max="6" width="11" style="49" customWidth="1"/>
    <col min="7" max="7" width="11.7109375" style="6" customWidth="1"/>
    <col min="8" max="16384" width="8.85546875" style="2"/>
  </cols>
  <sheetData>
    <row r="1" spans="1:7" ht="13.5" thickBot="1" x14ac:dyDescent="0.25">
      <c r="A1" s="198" t="s">
        <v>57</v>
      </c>
      <c r="B1" s="199"/>
      <c r="C1" s="200"/>
      <c r="D1" s="83" t="s">
        <v>96</v>
      </c>
      <c r="E1" s="101" t="s">
        <v>97</v>
      </c>
      <c r="F1" s="102" t="s">
        <v>98</v>
      </c>
      <c r="G1" s="27" t="s">
        <v>58</v>
      </c>
    </row>
    <row r="2" spans="1:7" ht="13.5" thickTop="1" x14ac:dyDescent="0.2">
      <c r="A2" s="220" t="s">
        <v>59</v>
      </c>
      <c r="B2" s="221"/>
      <c r="C2" s="222"/>
      <c r="D2" s="222"/>
      <c r="E2" s="222"/>
      <c r="F2" s="223"/>
      <c r="G2" s="224"/>
    </row>
    <row r="3" spans="1:7" ht="15" customHeight="1" x14ac:dyDescent="0.25">
      <c r="A3" s="76" t="s">
        <v>55</v>
      </c>
      <c r="B3" s="235" t="s">
        <v>102</v>
      </c>
      <c r="C3" s="236"/>
      <c r="D3" s="236"/>
      <c r="E3" s="236"/>
      <c r="F3" s="237"/>
      <c r="G3" s="77">
        <v>205</v>
      </c>
    </row>
    <row r="4" spans="1:7" ht="15" customHeight="1" x14ac:dyDescent="0.2">
      <c r="A4" s="26"/>
      <c r="B4" s="64"/>
      <c r="C4" s="114" t="s">
        <v>103</v>
      </c>
      <c r="D4" s="120">
        <v>150</v>
      </c>
      <c r="E4" s="149">
        <v>1</v>
      </c>
      <c r="F4" s="137">
        <f>D4*E4</f>
        <v>150</v>
      </c>
      <c r="G4" s="70"/>
    </row>
    <row r="5" spans="1:7" ht="13.5" thickBot="1" x14ac:dyDescent="0.25">
      <c r="A5" s="24"/>
      <c r="B5" s="64"/>
      <c r="C5" s="114" t="s">
        <v>101</v>
      </c>
      <c r="D5" s="120">
        <v>5</v>
      </c>
      <c r="E5" s="150">
        <v>1</v>
      </c>
      <c r="F5" s="137">
        <f>D5*E5</f>
        <v>5</v>
      </c>
      <c r="G5" s="70"/>
    </row>
    <row r="6" spans="1:7" ht="13.5" thickBot="1" x14ac:dyDescent="0.25">
      <c r="A6" s="195" t="s">
        <v>58</v>
      </c>
      <c r="B6" s="196"/>
      <c r="C6" s="196"/>
      <c r="D6" s="196"/>
      <c r="E6" s="196"/>
      <c r="F6" s="197"/>
      <c r="G6" s="115">
        <f>SUM(G3:G5)</f>
        <v>205</v>
      </c>
    </row>
    <row r="7" spans="1:7" ht="15.75" customHeight="1" thickBot="1" x14ac:dyDescent="0.25">
      <c r="A7" s="238" t="s">
        <v>89</v>
      </c>
      <c r="B7" s="239"/>
      <c r="C7" s="239"/>
      <c r="D7" s="239"/>
      <c r="E7" s="239"/>
      <c r="F7" s="239"/>
      <c r="G7" s="240"/>
    </row>
    <row r="8" spans="1:7" ht="15" customHeight="1" x14ac:dyDescent="0.2">
      <c r="A8" s="39" t="s">
        <v>55</v>
      </c>
      <c r="B8" s="234" t="s">
        <v>78</v>
      </c>
      <c r="C8" s="212"/>
      <c r="D8" s="212"/>
      <c r="E8" s="212"/>
      <c r="F8" s="213"/>
      <c r="G8" s="36">
        <f>SUM(F9:F14)</f>
        <v>351.78999999999996</v>
      </c>
    </row>
    <row r="9" spans="1:7" x14ac:dyDescent="0.2">
      <c r="A9" s="13"/>
      <c r="B9" s="22"/>
      <c r="C9" s="23" t="s">
        <v>71</v>
      </c>
      <c r="D9" s="121">
        <v>1.27</v>
      </c>
      <c r="E9" s="138">
        <v>81</v>
      </c>
      <c r="F9" s="137">
        <f>D9*E9</f>
        <v>102.87</v>
      </c>
      <c r="G9" s="58"/>
    </row>
    <row r="10" spans="1:7" x14ac:dyDescent="0.2">
      <c r="A10" s="24"/>
      <c r="B10" s="10"/>
      <c r="C10" s="1" t="s">
        <v>72</v>
      </c>
      <c r="D10" s="122">
        <v>10.73</v>
      </c>
      <c r="E10" s="139">
        <v>9</v>
      </c>
      <c r="F10" s="137">
        <f t="shared" ref="F10:F14" si="0">D10*E10</f>
        <v>96.570000000000007</v>
      </c>
      <c r="G10" s="59"/>
    </row>
    <row r="11" spans="1:7" x14ac:dyDescent="0.2">
      <c r="A11" s="33"/>
      <c r="B11" s="10"/>
      <c r="C11" s="1" t="s">
        <v>81</v>
      </c>
      <c r="D11" s="123">
        <v>9.9</v>
      </c>
      <c r="E11" s="140">
        <v>8</v>
      </c>
      <c r="F11" s="137">
        <f t="shared" si="0"/>
        <v>79.2</v>
      </c>
      <c r="G11" s="59"/>
    </row>
    <row r="12" spans="1:7" x14ac:dyDescent="0.2">
      <c r="A12" s="33"/>
      <c r="B12" s="10"/>
      <c r="C12" s="1" t="s">
        <v>73</v>
      </c>
      <c r="D12" s="123">
        <v>9.6300000000000008</v>
      </c>
      <c r="E12" s="140">
        <v>4</v>
      </c>
      <c r="F12" s="137">
        <f t="shared" si="0"/>
        <v>38.520000000000003</v>
      </c>
      <c r="G12" s="59"/>
    </row>
    <row r="13" spans="1:7" x14ac:dyDescent="0.2">
      <c r="A13" s="33"/>
      <c r="B13" s="10"/>
      <c r="C13" s="1" t="s">
        <v>80</v>
      </c>
      <c r="D13" s="123">
        <v>9.6300000000000008</v>
      </c>
      <c r="E13" s="141">
        <v>1</v>
      </c>
      <c r="F13" s="137">
        <f t="shared" si="0"/>
        <v>9.6300000000000008</v>
      </c>
      <c r="G13" s="59"/>
    </row>
    <row r="14" spans="1:7" ht="13.5" thickBot="1" x14ac:dyDescent="0.25">
      <c r="A14" s="33"/>
      <c r="B14" s="64"/>
      <c r="C14" s="3" t="s">
        <v>74</v>
      </c>
      <c r="D14" s="120">
        <v>25</v>
      </c>
      <c r="E14" s="142">
        <v>1</v>
      </c>
      <c r="F14" s="137">
        <f t="shared" si="0"/>
        <v>25</v>
      </c>
      <c r="G14" s="70"/>
    </row>
    <row r="15" spans="1:7" ht="15" customHeight="1" x14ac:dyDescent="0.2">
      <c r="A15" s="67" t="s">
        <v>76</v>
      </c>
      <c r="B15" s="234" t="s">
        <v>79</v>
      </c>
      <c r="C15" s="212"/>
      <c r="D15" s="212"/>
      <c r="E15" s="212"/>
      <c r="F15" s="213"/>
      <c r="G15" s="36">
        <f>F16</f>
        <v>1</v>
      </c>
    </row>
    <row r="16" spans="1:7" ht="13.5" thickBot="1" x14ac:dyDescent="0.25">
      <c r="A16" s="78"/>
      <c r="B16" s="79"/>
      <c r="C16" s="80" t="s">
        <v>77</v>
      </c>
      <c r="D16" s="80">
        <v>165</v>
      </c>
      <c r="E16" s="148">
        <v>1</v>
      </c>
      <c r="F16" s="81">
        <f>E16</f>
        <v>1</v>
      </c>
      <c r="G16" s="82"/>
    </row>
    <row r="17" spans="1:7" ht="13.5" thickBot="1" x14ac:dyDescent="0.25">
      <c r="A17" s="214" t="s">
        <v>58</v>
      </c>
      <c r="B17" s="215"/>
      <c r="C17" s="215"/>
      <c r="D17" s="215"/>
      <c r="E17" s="215"/>
      <c r="F17" s="216"/>
      <c r="G17" s="75">
        <f>G8+G16</f>
        <v>351.78999999999996</v>
      </c>
    </row>
    <row r="18" spans="1:7" ht="15.75" customHeight="1" thickBot="1" x14ac:dyDescent="0.25">
      <c r="A18" s="207" t="s">
        <v>36</v>
      </c>
      <c r="B18" s="208"/>
      <c r="C18" s="209"/>
      <c r="D18" s="209"/>
      <c r="E18" s="209"/>
      <c r="F18" s="210"/>
      <c r="G18" s="211"/>
    </row>
    <row r="19" spans="1:7" ht="15" customHeight="1" x14ac:dyDescent="0.25">
      <c r="A19" s="76" t="s">
        <v>55</v>
      </c>
      <c r="B19" s="241" t="s">
        <v>26</v>
      </c>
      <c r="C19" s="236"/>
      <c r="D19" s="236"/>
      <c r="E19" s="236"/>
      <c r="F19" s="237"/>
      <c r="G19" s="77">
        <v>205</v>
      </c>
    </row>
    <row r="20" spans="1:7" ht="15" customHeight="1" x14ac:dyDescent="0.2">
      <c r="A20" s="26"/>
      <c r="B20" s="64"/>
      <c r="C20" s="3" t="s">
        <v>22</v>
      </c>
      <c r="D20" s="124" t="s">
        <v>23</v>
      </c>
      <c r="E20" s="127"/>
      <c r="F20" s="69">
        <v>205</v>
      </c>
      <c r="G20" s="70"/>
    </row>
    <row r="21" spans="1:7" x14ac:dyDescent="0.2">
      <c r="A21" s="13"/>
      <c r="B21" s="64"/>
      <c r="C21" s="3" t="s">
        <v>25</v>
      </c>
      <c r="D21" s="125" t="s">
        <v>24</v>
      </c>
      <c r="E21" s="128"/>
      <c r="F21" s="69"/>
      <c r="G21" s="70"/>
    </row>
    <row r="22" spans="1:7" ht="13.5" thickBot="1" x14ac:dyDescent="0.25">
      <c r="A22" s="24"/>
      <c r="B22" s="11"/>
      <c r="C22" s="8" t="s">
        <v>20</v>
      </c>
      <c r="D22" s="126" t="s">
        <v>21</v>
      </c>
      <c r="E22" s="129"/>
      <c r="F22" s="62"/>
      <c r="G22" s="60"/>
    </row>
    <row r="23" spans="1:7" ht="13.5" thickBot="1" x14ac:dyDescent="0.25">
      <c r="A23" s="195" t="s">
        <v>58</v>
      </c>
      <c r="B23" s="196"/>
      <c r="C23" s="196"/>
      <c r="D23" s="196"/>
      <c r="E23" s="196"/>
      <c r="F23" s="197"/>
      <c r="G23" s="53">
        <f>G19</f>
        <v>205</v>
      </c>
    </row>
    <row r="24" spans="1:7" ht="14.25" thickTop="1" thickBot="1" x14ac:dyDescent="0.25">
      <c r="A24" s="201" t="s">
        <v>75</v>
      </c>
      <c r="B24" s="202"/>
      <c r="C24" s="202"/>
      <c r="D24" s="202"/>
      <c r="E24" s="202"/>
      <c r="F24" s="202"/>
      <c r="G24" s="203"/>
    </row>
    <row r="25" spans="1:7" ht="15" customHeight="1" x14ac:dyDescent="0.2">
      <c r="A25" s="28" t="s">
        <v>55</v>
      </c>
      <c r="B25" s="242" t="s">
        <v>61</v>
      </c>
      <c r="C25" s="243"/>
      <c r="D25" s="243"/>
      <c r="E25" s="243"/>
      <c r="F25" s="244"/>
      <c r="G25" s="63">
        <f>SUM(F26:F30)</f>
        <v>336.69000000000005</v>
      </c>
    </row>
    <row r="26" spans="1:7" x14ac:dyDescent="0.2">
      <c r="A26" s="13"/>
      <c r="B26" s="9"/>
      <c r="C26" s="1" t="s">
        <v>105</v>
      </c>
      <c r="D26" s="135">
        <v>70.95</v>
      </c>
      <c r="E26" s="144">
        <v>1</v>
      </c>
      <c r="F26" s="44">
        <f>D26*E26*1.08</f>
        <v>76.626000000000005</v>
      </c>
      <c r="G26" s="42"/>
    </row>
    <row r="27" spans="1:7" x14ac:dyDescent="0.2">
      <c r="A27" s="13"/>
      <c r="B27" s="9"/>
      <c r="C27" s="1" t="s">
        <v>104</v>
      </c>
      <c r="D27" s="135">
        <v>69.95</v>
      </c>
      <c r="E27" s="144">
        <v>1</v>
      </c>
      <c r="F27" s="44">
        <f t="shared" ref="F27:F52" si="1">D27*E27*1.08</f>
        <v>75.546000000000006</v>
      </c>
      <c r="G27" s="42"/>
    </row>
    <row r="28" spans="1:7" x14ac:dyDescent="0.2">
      <c r="A28" s="13"/>
      <c r="B28" s="9"/>
      <c r="C28" s="1" t="s">
        <v>106</v>
      </c>
      <c r="D28" s="135">
        <v>89.95</v>
      </c>
      <c r="E28" s="144">
        <v>1</v>
      </c>
      <c r="F28" s="44">
        <f t="shared" si="1"/>
        <v>97.146000000000015</v>
      </c>
      <c r="G28" s="42"/>
    </row>
    <row r="29" spans="1:7" x14ac:dyDescent="0.2">
      <c r="A29" s="29"/>
      <c r="B29" s="10"/>
      <c r="C29" s="1" t="s">
        <v>0</v>
      </c>
      <c r="D29" s="135">
        <v>44.95</v>
      </c>
      <c r="E29" s="144">
        <v>1</v>
      </c>
      <c r="F29" s="44">
        <f t="shared" si="1"/>
        <v>48.546000000000006</v>
      </c>
      <c r="G29" s="42"/>
    </row>
    <row r="30" spans="1:7" ht="13.5" thickBot="1" x14ac:dyDescent="0.25">
      <c r="A30" s="29"/>
      <c r="B30" s="11"/>
      <c r="C30" s="8" t="s">
        <v>1</v>
      </c>
      <c r="D30" s="136">
        <v>35.950000000000003</v>
      </c>
      <c r="E30" s="147">
        <v>1</v>
      </c>
      <c r="F30" s="44">
        <f t="shared" si="1"/>
        <v>38.826000000000008</v>
      </c>
      <c r="G30" s="43"/>
    </row>
    <row r="31" spans="1:7" ht="15" customHeight="1" x14ac:dyDescent="0.2">
      <c r="A31" s="29"/>
      <c r="B31" s="245" t="s">
        <v>90</v>
      </c>
      <c r="C31" s="246"/>
      <c r="D31" s="246"/>
      <c r="E31" s="246"/>
      <c r="F31" s="247"/>
      <c r="G31" s="30">
        <f>SUM(F32:F33)</f>
        <v>85.320000000000007</v>
      </c>
    </row>
    <row r="32" spans="1:7" x14ac:dyDescent="0.2">
      <c r="A32" s="29"/>
      <c r="B32" s="10"/>
      <c r="C32" s="1" t="s">
        <v>2</v>
      </c>
      <c r="D32" s="135">
        <v>32</v>
      </c>
      <c r="E32" s="144">
        <v>2</v>
      </c>
      <c r="F32" s="44">
        <f t="shared" si="1"/>
        <v>69.12</v>
      </c>
      <c r="G32" s="31"/>
    </row>
    <row r="33" spans="1:7" ht="13.5" thickBot="1" x14ac:dyDescent="0.25">
      <c r="A33" s="29"/>
      <c r="B33" s="64"/>
      <c r="C33" s="3" t="s">
        <v>3</v>
      </c>
      <c r="D33" s="143">
        <v>15</v>
      </c>
      <c r="E33" s="145">
        <v>1</v>
      </c>
      <c r="F33" s="44">
        <f t="shared" si="1"/>
        <v>16.200000000000003</v>
      </c>
      <c r="G33" s="54"/>
    </row>
    <row r="34" spans="1:7" ht="15" customHeight="1" x14ac:dyDescent="0.2">
      <c r="A34" s="29"/>
      <c r="B34" s="245" t="s">
        <v>70</v>
      </c>
      <c r="C34" s="246"/>
      <c r="D34" s="246"/>
      <c r="E34" s="246"/>
      <c r="F34" s="247"/>
      <c r="G34" s="30">
        <f>SUM(F35:F40)</f>
        <v>407.15999999999997</v>
      </c>
    </row>
    <row r="35" spans="1:7" x14ac:dyDescent="0.2">
      <c r="A35" s="29"/>
      <c r="B35" s="10"/>
      <c r="C35" s="1" t="s">
        <v>51</v>
      </c>
      <c r="D35" s="135">
        <v>42</v>
      </c>
      <c r="E35" s="146">
        <v>2</v>
      </c>
      <c r="F35" s="44">
        <f t="shared" si="1"/>
        <v>90.72</v>
      </c>
      <c r="G35" s="31"/>
    </row>
    <row r="36" spans="1:7" x14ac:dyDescent="0.2">
      <c r="A36" s="29"/>
      <c r="B36" s="10"/>
      <c r="C36" s="1" t="s">
        <v>52</v>
      </c>
      <c r="D36" s="135">
        <v>65</v>
      </c>
      <c r="E36" s="144">
        <v>2</v>
      </c>
      <c r="F36" s="44">
        <f t="shared" si="1"/>
        <v>140.4</v>
      </c>
      <c r="G36" s="31"/>
    </row>
    <row r="37" spans="1:7" x14ac:dyDescent="0.2">
      <c r="A37" s="29"/>
      <c r="B37" s="10"/>
      <c r="C37" s="1" t="s">
        <v>53</v>
      </c>
      <c r="D37" s="135">
        <v>65</v>
      </c>
      <c r="E37" s="144">
        <v>1</v>
      </c>
      <c r="F37" s="44">
        <f t="shared" si="1"/>
        <v>70.2</v>
      </c>
      <c r="G37" s="31"/>
    </row>
    <row r="38" spans="1:7" x14ac:dyDescent="0.2">
      <c r="A38" s="29"/>
      <c r="B38" s="10"/>
      <c r="C38" s="1" t="s">
        <v>54</v>
      </c>
      <c r="D38" s="135">
        <v>32</v>
      </c>
      <c r="E38" s="144">
        <v>1</v>
      </c>
      <c r="F38" s="44">
        <f t="shared" si="1"/>
        <v>34.56</v>
      </c>
      <c r="G38" s="31"/>
    </row>
    <row r="39" spans="1:7" x14ac:dyDescent="0.2">
      <c r="A39" s="29"/>
      <c r="B39" s="64"/>
      <c r="C39" s="1" t="s">
        <v>62</v>
      </c>
      <c r="D39" s="135">
        <v>22</v>
      </c>
      <c r="E39" s="144">
        <v>2</v>
      </c>
      <c r="F39" s="44">
        <f t="shared" si="1"/>
        <v>47.52</v>
      </c>
      <c r="G39" s="54"/>
    </row>
    <row r="40" spans="1:7" ht="13.5" thickBot="1" x14ac:dyDescent="0.25">
      <c r="A40" s="29"/>
      <c r="B40" s="64"/>
      <c r="C40" s="3" t="s">
        <v>63</v>
      </c>
      <c r="D40" s="143">
        <v>22</v>
      </c>
      <c r="E40" s="145">
        <v>1</v>
      </c>
      <c r="F40" s="154">
        <f t="shared" si="1"/>
        <v>23.76</v>
      </c>
      <c r="G40" s="54"/>
    </row>
    <row r="41" spans="1:7" ht="15" customHeight="1" x14ac:dyDescent="0.2">
      <c r="A41" s="29"/>
      <c r="B41" s="248" t="s">
        <v>91</v>
      </c>
      <c r="C41" s="243"/>
      <c r="D41" s="243"/>
      <c r="E41" s="243"/>
      <c r="F41" s="249"/>
      <c r="G41" s="156">
        <f>SUM(F42:F46)</f>
        <v>244.62</v>
      </c>
    </row>
    <row r="42" spans="1:7" x14ac:dyDescent="0.2">
      <c r="A42" s="29"/>
      <c r="B42" s="29"/>
      <c r="C42" s="4" t="s">
        <v>4</v>
      </c>
      <c r="D42" s="151">
        <v>28</v>
      </c>
      <c r="E42" s="144">
        <v>1</v>
      </c>
      <c r="F42" s="44">
        <f t="shared" si="1"/>
        <v>30.240000000000002</v>
      </c>
      <c r="G42" s="32"/>
    </row>
    <row r="43" spans="1:7" x14ac:dyDescent="0.2">
      <c r="A43" s="33"/>
      <c r="B43" s="33"/>
      <c r="C43" s="65" t="s">
        <v>5</v>
      </c>
      <c r="D43" s="152">
        <v>20</v>
      </c>
      <c r="E43" s="145">
        <v>1</v>
      </c>
      <c r="F43" s="44">
        <f t="shared" si="1"/>
        <v>21.6</v>
      </c>
      <c r="G43" s="66"/>
    </row>
    <row r="44" spans="1:7" x14ac:dyDescent="0.2">
      <c r="A44" s="29"/>
      <c r="B44" s="29"/>
      <c r="C44" s="4" t="s">
        <v>6</v>
      </c>
      <c r="D44" s="151">
        <v>28</v>
      </c>
      <c r="E44" s="144">
        <v>1</v>
      </c>
      <c r="F44" s="44">
        <f t="shared" si="1"/>
        <v>30.240000000000002</v>
      </c>
      <c r="G44" s="32"/>
    </row>
    <row r="45" spans="1:7" x14ac:dyDescent="0.2">
      <c r="A45" s="33"/>
      <c r="B45" s="33"/>
      <c r="C45" s="65" t="s">
        <v>7</v>
      </c>
      <c r="D45" s="152">
        <v>18.5</v>
      </c>
      <c r="E45" s="145">
        <v>1</v>
      </c>
      <c r="F45" s="44">
        <f t="shared" si="1"/>
        <v>19.98</v>
      </c>
      <c r="G45" s="66"/>
    </row>
    <row r="46" spans="1:7" ht="13.5" thickBot="1" x14ac:dyDescent="0.25">
      <c r="A46" s="33"/>
      <c r="B46" s="33"/>
      <c r="C46" s="65" t="s">
        <v>8</v>
      </c>
      <c r="D46" s="152">
        <v>66</v>
      </c>
      <c r="E46" s="145">
        <v>2</v>
      </c>
      <c r="F46" s="154">
        <f t="shared" si="1"/>
        <v>142.56</v>
      </c>
      <c r="G46" s="66"/>
    </row>
    <row r="47" spans="1:7" ht="15" customHeight="1" x14ac:dyDescent="0.2">
      <c r="A47" s="34"/>
      <c r="B47" s="248" t="s">
        <v>69</v>
      </c>
      <c r="C47" s="243"/>
      <c r="D47" s="243"/>
      <c r="E47" s="243"/>
      <c r="F47" s="249"/>
      <c r="G47" s="68">
        <f>SUM(F48:F52)</f>
        <v>70.070400000000006</v>
      </c>
    </row>
    <row r="48" spans="1:7" x14ac:dyDescent="0.2">
      <c r="A48" s="34"/>
      <c r="B48" s="13"/>
      <c r="C48" s="1" t="s">
        <v>64</v>
      </c>
      <c r="D48" s="160">
        <v>1.25</v>
      </c>
      <c r="E48" s="153">
        <v>10</v>
      </c>
      <c r="F48" s="44">
        <f t="shared" si="1"/>
        <v>13.5</v>
      </c>
      <c r="G48" s="31"/>
    </row>
    <row r="49" spans="1:7" x14ac:dyDescent="0.2">
      <c r="A49" s="34"/>
      <c r="B49" s="13"/>
      <c r="C49" s="4" t="s">
        <v>65</v>
      </c>
      <c r="D49" s="161">
        <v>2.5</v>
      </c>
      <c r="E49" s="153">
        <v>2</v>
      </c>
      <c r="F49" s="44">
        <f t="shared" si="1"/>
        <v>5.4</v>
      </c>
      <c r="G49" s="31"/>
    </row>
    <row r="50" spans="1:7" x14ac:dyDescent="0.2">
      <c r="A50" s="26"/>
      <c r="B50" s="13"/>
      <c r="C50" s="1" t="s">
        <v>68</v>
      </c>
      <c r="D50" s="160">
        <v>7.69</v>
      </c>
      <c r="E50" s="153">
        <v>2</v>
      </c>
      <c r="F50" s="44">
        <f t="shared" si="1"/>
        <v>16.610400000000002</v>
      </c>
      <c r="G50" s="31"/>
    </row>
    <row r="51" spans="1:7" x14ac:dyDescent="0.2">
      <c r="A51" s="13"/>
      <c r="B51" s="13"/>
      <c r="C51" s="1" t="s">
        <v>67</v>
      </c>
      <c r="D51" s="160">
        <v>12</v>
      </c>
      <c r="E51" s="153">
        <v>2</v>
      </c>
      <c r="F51" s="44">
        <f t="shared" si="1"/>
        <v>25.92</v>
      </c>
      <c r="G51" s="31"/>
    </row>
    <row r="52" spans="1:7" ht="13.5" thickBot="1" x14ac:dyDescent="0.25">
      <c r="A52" s="25"/>
      <c r="B52" s="78"/>
      <c r="C52" s="158" t="s">
        <v>66</v>
      </c>
      <c r="D52" s="162">
        <v>4</v>
      </c>
      <c r="E52" s="159">
        <v>2</v>
      </c>
      <c r="F52" s="157">
        <f t="shared" si="1"/>
        <v>8.64</v>
      </c>
      <c r="G52" s="37"/>
    </row>
    <row r="53" spans="1:7" customFormat="1" ht="15" x14ac:dyDescent="0.25">
      <c r="A53" s="34" t="s">
        <v>56</v>
      </c>
      <c r="B53" s="250" t="s">
        <v>69</v>
      </c>
      <c r="C53" s="251"/>
      <c r="D53" s="251"/>
      <c r="E53" s="251"/>
      <c r="F53" s="252"/>
      <c r="G53" s="155">
        <f>SUM(F54:F60)</f>
        <v>293.55480000000006</v>
      </c>
    </row>
    <row r="54" spans="1:7" x14ac:dyDescent="0.2">
      <c r="A54" s="34"/>
      <c r="B54" s="13"/>
      <c r="C54" s="4" t="s">
        <v>65</v>
      </c>
      <c r="D54" s="161">
        <v>2.5</v>
      </c>
      <c r="E54" s="163">
        <v>14</v>
      </c>
      <c r="F54" s="45">
        <f>2.5*6*1.08</f>
        <v>16.200000000000003</v>
      </c>
      <c r="G54" s="31"/>
    </row>
    <row r="55" spans="1:7" x14ac:dyDescent="0.2">
      <c r="A55" s="34"/>
      <c r="B55" s="13"/>
      <c r="C55" s="1" t="s">
        <v>11</v>
      </c>
      <c r="D55" s="160">
        <v>7.5</v>
      </c>
      <c r="E55" s="163">
        <v>6</v>
      </c>
      <c r="F55" s="45">
        <f>7.5*6*1.08</f>
        <v>48.6</v>
      </c>
      <c r="G55" s="31"/>
    </row>
    <row r="56" spans="1:7" x14ac:dyDescent="0.2">
      <c r="A56" s="34"/>
      <c r="B56" s="13"/>
      <c r="C56" s="4" t="s">
        <v>10</v>
      </c>
      <c r="D56" s="161">
        <v>3</v>
      </c>
      <c r="E56" s="163">
        <v>10</v>
      </c>
      <c r="F56" s="45">
        <f>3*10*1.08</f>
        <v>32.400000000000006</v>
      </c>
      <c r="G56" s="31"/>
    </row>
    <row r="57" spans="1:7" x14ac:dyDescent="0.2">
      <c r="A57" s="34"/>
      <c r="B57" s="13"/>
      <c r="C57" s="4" t="s">
        <v>9</v>
      </c>
      <c r="D57" s="161">
        <v>3.99</v>
      </c>
      <c r="E57" s="163">
        <v>5</v>
      </c>
      <c r="F57" s="45">
        <f>11.99*5*1.08</f>
        <v>64.746000000000009</v>
      </c>
      <c r="G57" s="31"/>
    </row>
    <row r="58" spans="1:7" x14ac:dyDescent="0.2">
      <c r="A58" s="34"/>
      <c r="B58" s="13"/>
      <c r="C58" s="4" t="s">
        <v>12</v>
      </c>
      <c r="D58" s="161">
        <v>11.99</v>
      </c>
      <c r="E58" s="163">
        <v>5</v>
      </c>
      <c r="F58" s="45">
        <f>11.99*5*1.08</f>
        <v>64.746000000000009</v>
      </c>
      <c r="G58" s="31"/>
    </row>
    <row r="59" spans="1:7" x14ac:dyDescent="0.2">
      <c r="A59" s="24"/>
      <c r="B59" s="24"/>
      <c r="C59" s="3" t="s">
        <v>13</v>
      </c>
      <c r="D59" s="165">
        <v>2.99</v>
      </c>
      <c r="E59" s="164">
        <v>4</v>
      </c>
      <c r="F59" s="46">
        <f>2.99*4*1.08</f>
        <v>12.916800000000002</v>
      </c>
      <c r="G59" s="54"/>
    </row>
    <row r="60" spans="1:7" ht="15.95" customHeight="1" thickBot="1" x14ac:dyDescent="0.25">
      <c r="A60" s="166"/>
      <c r="B60" s="24"/>
      <c r="C60" s="65" t="s">
        <v>14</v>
      </c>
      <c r="D60" s="167">
        <v>11.99</v>
      </c>
      <c r="E60" s="164">
        <v>5</v>
      </c>
      <c r="F60" s="46">
        <f>9.99*5*1.08</f>
        <v>53.946000000000005</v>
      </c>
      <c r="G60" s="54"/>
    </row>
    <row r="61" spans="1:7" ht="13.5" thickBot="1" x14ac:dyDescent="0.25">
      <c r="A61" s="195" t="s">
        <v>58</v>
      </c>
      <c r="B61" s="196"/>
      <c r="C61" s="196"/>
      <c r="D61" s="196"/>
      <c r="E61" s="196"/>
      <c r="F61" s="197"/>
      <c r="G61" s="53">
        <f>SUM(G25:G60)</f>
        <v>1437.4152000000001</v>
      </c>
    </row>
    <row r="62" spans="1:7" ht="13.5" thickBot="1" x14ac:dyDescent="0.25">
      <c r="A62" s="253" t="s">
        <v>87</v>
      </c>
      <c r="B62" s="191"/>
      <c r="C62" s="192"/>
      <c r="D62" s="192"/>
      <c r="E62" s="192"/>
      <c r="F62" s="193"/>
      <c r="G62" s="194"/>
    </row>
    <row r="63" spans="1:7" ht="15" x14ac:dyDescent="0.25">
      <c r="A63" s="168"/>
      <c r="B63" s="254" t="s">
        <v>88</v>
      </c>
      <c r="C63" s="255"/>
      <c r="D63" s="255"/>
      <c r="E63" s="255"/>
      <c r="F63" s="256"/>
      <c r="G63" s="36">
        <f>SUM(F64:F66)</f>
        <v>702.00000000000011</v>
      </c>
    </row>
    <row r="64" spans="1:7" x14ac:dyDescent="0.2">
      <c r="A64" s="169"/>
      <c r="B64" s="16"/>
      <c r="C64" s="170" t="s">
        <v>92</v>
      </c>
      <c r="D64" s="172">
        <v>7</v>
      </c>
      <c r="E64" s="174">
        <v>60</v>
      </c>
      <c r="F64" s="73">
        <f>D64*E64*1.08</f>
        <v>453.6</v>
      </c>
      <c r="G64" s="50"/>
    </row>
    <row r="65" spans="1:7" x14ac:dyDescent="0.2">
      <c r="A65" s="171"/>
      <c r="B65" s="16"/>
      <c r="C65" s="170" t="s">
        <v>93</v>
      </c>
      <c r="D65" s="172">
        <v>7</v>
      </c>
      <c r="E65" s="174">
        <v>30</v>
      </c>
      <c r="F65" s="73">
        <f t="shared" ref="F65:F66" si="2">D65*E65*1.08</f>
        <v>226.8</v>
      </c>
      <c r="G65" s="50"/>
    </row>
    <row r="66" spans="1:7" ht="13.5" thickBot="1" x14ac:dyDescent="0.25">
      <c r="A66" s="171"/>
      <c r="B66" s="20"/>
      <c r="C66" s="175" t="s">
        <v>15</v>
      </c>
      <c r="D66" s="176">
        <v>20</v>
      </c>
      <c r="E66" s="177">
        <v>1</v>
      </c>
      <c r="F66" s="178">
        <f t="shared" si="2"/>
        <v>21.6</v>
      </c>
      <c r="G66" s="55"/>
    </row>
    <row r="67" spans="1:7" ht="13.5" thickBot="1" x14ac:dyDescent="0.25">
      <c r="A67" s="195" t="s">
        <v>58</v>
      </c>
      <c r="B67" s="196"/>
      <c r="C67" s="196"/>
      <c r="D67" s="196"/>
      <c r="E67" s="196"/>
      <c r="F67" s="197"/>
      <c r="G67" s="53">
        <f>SUM(G63)</f>
        <v>702.00000000000011</v>
      </c>
    </row>
    <row r="68" spans="1:7" ht="13.5" thickBot="1" x14ac:dyDescent="0.25">
      <c r="A68" s="190" t="s">
        <v>35</v>
      </c>
      <c r="B68" s="191"/>
      <c r="C68" s="192"/>
      <c r="D68" s="192"/>
      <c r="E68" s="192"/>
      <c r="F68" s="193"/>
      <c r="G68" s="194"/>
    </row>
    <row r="69" spans="1:7" x14ac:dyDescent="0.2">
      <c r="A69" s="40"/>
      <c r="B69" s="14" t="s">
        <v>82</v>
      </c>
      <c r="C69" s="15"/>
      <c r="D69" s="15"/>
      <c r="E69" s="71"/>
      <c r="F69" s="57"/>
      <c r="G69" s="52">
        <f>SUM(F70:F70)*1.0875</f>
        <v>19.966499999999996</v>
      </c>
    </row>
    <row r="70" spans="1:7" ht="13.5" thickBot="1" x14ac:dyDescent="0.25">
      <c r="A70" s="40"/>
      <c r="B70" s="18"/>
      <c r="C70" s="19" t="s">
        <v>84</v>
      </c>
      <c r="D70" s="173">
        <v>1</v>
      </c>
      <c r="E70" s="181">
        <v>17</v>
      </c>
      <c r="F70" s="73">
        <f t="shared" ref="F70" si="3">D70*E70*1.08</f>
        <v>18.36</v>
      </c>
      <c r="G70" s="51"/>
    </row>
    <row r="71" spans="1:7" x14ac:dyDescent="0.2">
      <c r="A71" s="40"/>
      <c r="B71" s="14" t="s">
        <v>83</v>
      </c>
      <c r="C71" s="15"/>
      <c r="D71" s="15"/>
      <c r="E71" s="71"/>
      <c r="F71" s="47"/>
      <c r="G71" s="41">
        <f>SUM(F72:F85)*1.0875</f>
        <v>312.75760500000001</v>
      </c>
    </row>
    <row r="72" spans="1:7" x14ac:dyDescent="0.2">
      <c r="A72" s="40"/>
      <c r="B72" s="16"/>
      <c r="C72" s="17" t="s">
        <v>17</v>
      </c>
      <c r="D72" s="172">
        <v>5.27</v>
      </c>
      <c r="E72" s="179">
        <v>3</v>
      </c>
      <c r="F72" s="73">
        <f t="shared" ref="F72:F85" si="4">D72*E72*1.08</f>
        <v>17.0748</v>
      </c>
      <c r="G72" s="50"/>
    </row>
    <row r="73" spans="1:7" x14ac:dyDescent="0.2">
      <c r="A73" s="40"/>
      <c r="B73" s="16"/>
      <c r="C73" s="17" t="s">
        <v>16</v>
      </c>
      <c r="D73" s="172">
        <v>10.41</v>
      </c>
      <c r="E73" s="179">
        <v>6</v>
      </c>
      <c r="F73" s="73">
        <f t="shared" si="4"/>
        <v>67.456800000000001</v>
      </c>
      <c r="G73" s="50"/>
    </row>
    <row r="74" spans="1:7" x14ac:dyDescent="0.2">
      <c r="A74" s="40"/>
      <c r="B74" s="20"/>
      <c r="C74" s="21" t="s">
        <v>32</v>
      </c>
      <c r="D74" s="176">
        <v>14.36</v>
      </c>
      <c r="E74" s="180">
        <v>2</v>
      </c>
      <c r="F74" s="73">
        <f t="shared" si="4"/>
        <v>31.017600000000002</v>
      </c>
      <c r="G74" s="55"/>
    </row>
    <row r="75" spans="1:7" x14ac:dyDescent="0.2">
      <c r="A75" s="40"/>
      <c r="B75" s="16"/>
      <c r="C75" s="17" t="s">
        <v>30</v>
      </c>
      <c r="D75" s="172">
        <v>2.5299999999999998</v>
      </c>
      <c r="E75" s="179">
        <v>4</v>
      </c>
      <c r="F75" s="73">
        <f t="shared" si="4"/>
        <v>10.929600000000001</v>
      </c>
      <c r="G75" s="50"/>
    </row>
    <row r="76" spans="1:7" x14ac:dyDescent="0.2">
      <c r="A76" s="40"/>
      <c r="B76" s="16"/>
      <c r="C76" s="17" t="s">
        <v>31</v>
      </c>
      <c r="D76" s="172">
        <v>8.31</v>
      </c>
      <c r="E76" s="179">
        <v>1</v>
      </c>
      <c r="F76" s="73">
        <f t="shared" si="4"/>
        <v>8.9748000000000019</v>
      </c>
      <c r="G76" s="50"/>
    </row>
    <row r="77" spans="1:7" x14ac:dyDescent="0.2">
      <c r="A77" s="40"/>
      <c r="B77" s="16"/>
      <c r="C77" s="17" t="s">
        <v>33</v>
      </c>
      <c r="D77" s="172">
        <v>1.35</v>
      </c>
      <c r="E77" s="179">
        <v>8</v>
      </c>
      <c r="F77" s="73">
        <f t="shared" si="4"/>
        <v>11.664000000000001</v>
      </c>
      <c r="G77" s="50"/>
    </row>
    <row r="78" spans="1:7" x14ac:dyDescent="0.2">
      <c r="A78" s="40"/>
      <c r="B78" s="20"/>
      <c r="C78" s="21" t="s">
        <v>18</v>
      </c>
      <c r="D78" s="176">
        <v>19.489999999999998</v>
      </c>
      <c r="E78" s="180">
        <v>1</v>
      </c>
      <c r="F78" s="73">
        <f t="shared" si="4"/>
        <v>21.049199999999999</v>
      </c>
      <c r="G78" s="55"/>
    </row>
    <row r="79" spans="1:7" x14ac:dyDescent="0.2">
      <c r="A79" s="40"/>
      <c r="B79" s="20"/>
      <c r="C79" s="21" t="s">
        <v>19</v>
      </c>
      <c r="D79" s="176">
        <v>46.05</v>
      </c>
      <c r="E79" s="180">
        <v>1</v>
      </c>
      <c r="F79" s="73">
        <f t="shared" si="4"/>
        <v>49.734000000000002</v>
      </c>
      <c r="G79" s="55"/>
    </row>
    <row r="80" spans="1:7" x14ac:dyDescent="0.2">
      <c r="A80" s="56"/>
      <c r="B80" s="20"/>
      <c r="C80" s="21" t="s">
        <v>86</v>
      </c>
      <c r="D80" s="176">
        <v>0.79</v>
      </c>
      <c r="E80" s="179">
        <v>8</v>
      </c>
      <c r="F80" s="73">
        <f t="shared" si="4"/>
        <v>6.8256000000000006</v>
      </c>
      <c r="G80" s="55"/>
    </row>
    <row r="81" spans="1:7" x14ac:dyDescent="0.2">
      <c r="A81" s="56"/>
      <c r="B81" s="20"/>
      <c r="C81" s="21" t="s">
        <v>27</v>
      </c>
      <c r="D81" s="176">
        <v>0.28000000000000003</v>
      </c>
      <c r="E81" s="180">
        <v>11</v>
      </c>
      <c r="F81" s="73">
        <f t="shared" si="4"/>
        <v>3.3264000000000005</v>
      </c>
      <c r="G81" s="55"/>
    </row>
    <row r="82" spans="1:7" x14ac:dyDescent="0.2">
      <c r="A82" s="56"/>
      <c r="B82" s="20"/>
      <c r="C82" s="21" t="s">
        <v>29</v>
      </c>
      <c r="D82" s="176">
        <v>5.57</v>
      </c>
      <c r="E82" s="180">
        <v>1</v>
      </c>
      <c r="F82" s="73">
        <f t="shared" si="4"/>
        <v>6.0156000000000009</v>
      </c>
      <c r="G82" s="55"/>
    </row>
    <row r="83" spans="1:7" x14ac:dyDescent="0.2">
      <c r="A83" s="56"/>
      <c r="B83" s="20"/>
      <c r="C83" s="21" t="s">
        <v>34</v>
      </c>
      <c r="D83" s="176">
        <v>3.34</v>
      </c>
      <c r="E83" s="180">
        <v>1</v>
      </c>
      <c r="F83" s="73">
        <f t="shared" si="4"/>
        <v>3.6072000000000002</v>
      </c>
      <c r="G83" s="55"/>
    </row>
    <row r="84" spans="1:7" x14ac:dyDescent="0.2">
      <c r="A84" s="56"/>
      <c r="B84" s="20"/>
      <c r="C84" s="21" t="s">
        <v>28</v>
      </c>
      <c r="D84" s="176">
        <v>6.27</v>
      </c>
      <c r="E84" s="180">
        <v>2</v>
      </c>
      <c r="F84" s="73">
        <f t="shared" si="4"/>
        <v>13.543200000000001</v>
      </c>
      <c r="G84" s="55"/>
    </row>
    <row r="85" spans="1:7" ht="13.5" thickBot="1" x14ac:dyDescent="0.25">
      <c r="A85" s="56"/>
      <c r="B85" s="20"/>
      <c r="C85" s="21" t="s">
        <v>85</v>
      </c>
      <c r="D85" s="176">
        <v>4.21</v>
      </c>
      <c r="E85" s="180">
        <v>8</v>
      </c>
      <c r="F85" s="178">
        <f t="shared" si="4"/>
        <v>36.374400000000001</v>
      </c>
      <c r="G85" s="55"/>
    </row>
    <row r="86" spans="1:7" ht="13.5" thickBot="1" x14ac:dyDescent="0.25">
      <c r="A86" s="195" t="s">
        <v>58</v>
      </c>
      <c r="B86" s="196"/>
      <c r="C86" s="196"/>
      <c r="D86" s="196"/>
      <c r="E86" s="196"/>
      <c r="F86" s="197"/>
      <c r="G86" s="53">
        <f>SUM(G69:G85)</f>
        <v>332.72410500000001</v>
      </c>
    </row>
    <row r="87" spans="1:7" ht="13.5" thickBot="1" x14ac:dyDescent="0.25">
      <c r="A87" s="217" t="s">
        <v>60</v>
      </c>
      <c r="B87" s="218"/>
      <c r="C87" s="219"/>
      <c r="D87" s="219"/>
      <c r="E87" s="219"/>
      <c r="F87" s="111"/>
      <c r="G87" s="112">
        <f>SUM(G61+G67+G6+G17+G86)</f>
        <v>3028.9293050000006</v>
      </c>
    </row>
    <row r="89" spans="1:7" x14ac:dyDescent="0.2">
      <c r="A89" s="182" t="s">
        <v>94</v>
      </c>
    </row>
  </sheetData>
  <mergeCells count="25">
    <mergeCell ref="A62:G62"/>
    <mergeCell ref="A67:F67"/>
    <mergeCell ref="A68:G68"/>
    <mergeCell ref="A86:F86"/>
    <mergeCell ref="A87:E87"/>
    <mergeCell ref="B63:F63"/>
    <mergeCell ref="A61:F61"/>
    <mergeCell ref="A17:F17"/>
    <mergeCell ref="A18:G18"/>
    <mergeCell ref="B19:F19"/>
    <mergeCell ref="A23:F23"/>
    <mergeCell ref="A24:G24"/>
    <mergeCell ref="B25:F25"/>
    <mergeCell ref="B31:F31"/>
    <mergeCell ref="B34:F34"/>
    <mergeCell ref="B41:F41"/>
    <mergeCell ref="B47:F47"/>
    <mergeCell ref="B53:F53"/>
    <mergeCell ref="B15:F15"/>
    <mergeCell ref="B3:F3"/>
    <mergeCell ref="A1:C1"/>
    <mergeCell ref="A2:G2"/>
    <mergeCell ref="A6:F6"/>
    <mergeCell ref="A7:G7"/>
    <mergeCell ref="B8:F8"/>
  </mergeCells>
  <phoneticPr fontId="6" type="noConversion"/>
  <pageMargins left="0.25" right="0.25" top="0.75" bottom="0.75" header="0.3" footer="0.3"/>
  <pageSetup orientation="portrait" r:id="rId1"/>
  <headerFooter>
    <oddHeader>&amp;C&amp;"-,Bold"&amp;12 2013-2014 SPACES Detailed Budget Sample_x000D_</oddHeader>
  </headerFooter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</dc:creator>
  <cp:lastModifiedBy>Frida P. Alvear</cp:lastModifiedBy>
  <cp:lastPrinted>2012-06-19T16:10:17Z</cp:lastPrinted>
  <dcterms:created xsi:type="dcterms:W3CDTF">2009-04-01T19:47:13Z</dcterms:created>
  <dcterms:modified xsi:type="dcterms:W3CDTF">2015-08-06T20:15:20Z</dcterms:modified>
</cp:coreProperties>
</file>